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590" yWindow="60" windowWidth="12780" windowHeight="11820"/>
  </bookViews>
  <sheets>
    <sheet name="Лист1" sheetId="1" r:id="rId1"/>
    <sheet name="Лист3" sheetId="3" r:id="rId2"/>
    <sheet name="Лист2" sheetId="4" r:id="rId3"/>
  </sheets>
  <definedNames>
    <definedName name="_xlnm.Print_Titles" localSheetId="0">Лист1!$8:$8</definedName>
  </definedNames>
  <calcPr calcId="125725"/>
</workbook>
</file>

<file path=xl/calcChain.xml><?xml version="1.0" encoding="utf-8"?>
<calcChain xmlns="http://schemas.openxmlformats.org/spreadsheetml/2006/main">
  <c r="E28" i="1"/>
  <c r="E29"/>
  <c r="E382"/>
  <c r="E247"/>
  <c r="E227"/>
  <c r="E12"/>
  <c r="E381" l="1"/>
  <c r="E363"/>
  <c r="E284"/>
  <c r="E281" s="1"/>
  <c r="E11"/>
  <c r="E420" l="1"/>
  <c r="E419"/>
  <c r="E418" s="1"/>
  <c r="E417" s="1"/>
  <c r="E415"/>
  <c r="E414" s="1"/>
  <c r="E413" s="1"/>
  <c r="E403"/>
  <c r="E402" s="1"/>
  <c r="E399"/>
  <c r="E398" s="1"/>
  <c r="E390"/>
  <c r="E387"/>
  <c r="E384"/>
  <c r="E383" s="1"/>
  <c r="E379"/>
  <c r="E378" s="1"/>
  <c r="E376"/>
  <c r="E375" s="1"/>
  <c r="E374" s="1"/>
  <c r="E362" s="1"/>
  <c r="E357" s="1"/>
  <c r="E354"/>
  <c r="E348"/>
  <c r="E335"/>
  <c r="E334" s="1"/>
  <c r="E328"/>
  <c r="E324"/>
  <c r="E320"/>
  <c r="E319" s="1"/>
  <c r="E312"/>
  <c r="E305"/>
  <c r="E304" s="1"/>
  <c r="E290"/>
  <c r="E289" s="1"/>
  <c r="E288" s="1"/>
  <c r="E280"/>
  <c r="E279" s="1"/>
  <c r="E274"/>
  <c r="E273" s="1"/>
  <c r="E271"/>
  <c r="E270" s="1"/>
  <c r="E269" s="1"/>
  <c r="E265"/>
  <c r="E264" s="1"/>
  <c r="E263" s="1"/>
  <c r="E260"/>
  <c r="E258"/>
  <c r="E256"/>
  <c r="E254"/>
  <c r="E252"/>
  <c r="E248"/>
  <c r="E244"/>
  <c r="E242"/>
  <c r="E240"/>
  <c r="E238"/>
  <c r="E236"/>
  <c r="E234"/>
  <c r="E230"/>
  <c r="E229" s="1"/>
  <c r="E228" s="1"/>
  <c r="E225"/>
  <c r="E224" s="1"/>
  <c r="E223" s="1"/>
  <c r="E221"/>
  <c r="E219"/>
  <c r="E217"/>
  <c r="E213"/>
  <c r="E212" s="1"/>
  <c r="E209"/>
  <c r="E208" s="1"/>
  <c r="E203"/>
  <c r="E202" s="1"/>
  <c r="E200"/>
  <c r="E198"/>
  <c r="E196"/>
  <c r="E194"/>
  <c r="E192"/>
  <c r="E190"/>
  <c r="E188"/>
  <c r="E185"/>
  <c r="E183"/>
  <c r="E181"/>
  <c r="E179"/>
  <c r="E177"/>
  <c r="E175"/>
  <c r="E170"/>
  <c r="E169" s="1"/>
  <c r="E168" s="1"/>
  <c r="E166"/>
  <c r="E164"/>
  <c r="E162"/>
  <c r="E160"/>
  <c r="E158"/>
  <c r="E156"/>
  <c r="E154"/>
  <c r="E152"/>
  <c r="E150"/>
  <c r="E145"/>
  <c r="E143"/>
  <c r="E141"/>
  <c r="E139"/>
  <c r="E137"/>
  <c r="E135"/>
  <c r="E133"/>
  <c r="E128"/>
  <c r="E126"/>
  <c r="E121"/>
  <c r="E120" s="1"/>
  <c r="E119" s="1"/>
  <c r="E112"/>
  <c r="E111" s="1"/>
  <c r="E105"/>
  <c r="E100"/>
  <c r="E92"/>
  <c r="E85"/>
  <c r="E83"/>
  <c r="E78"/>
  <c r="E77" s="1"/>
  <c r="E76" s="1"/>
  <c r="E72"/>
  <c r="E71" s="1"/>
  <c r="E70" s="1"/>
  <c r="E69"/>
  <c r="E68" s="1"/>
  <c r="E67"/>
  <c r="E66" s="1"/>
  <c r="E65"/>
  <c r="E64" s="1"/>
  <c r="E60"/>
  <c r="E56"/>
  <c r="E49"/>
  <c r="E48"/>
  <c r="E47"/>
  <c r="E34"/>
  <c r="E30"/>
  <c r="E22"/>
  <c r="E15" s="1"/>
  <c r="E14" s="1"/>
  <c r="E347" l="1"/>
  <c r="E80"/>
  <c r="E323"/>
  <c r="E318" s="1"/>
  <c r="E317" s="1"/>
  <c r="E397"/>
  <c r="E46"/>
  <c r="E45" s="1"/>
  <c r="E44" s="1"/>
  <c r="E125"/>
  <c r="E124" s="1"/>
  <c r="E123" s="1"/>
  <c r="E386"/>
  <c r="E343"/>
  <c r="E342" s="1"/>
  <c r="E333" s="1"/>
  <c r="E117"/>
  <c r="E118"/>
  <c r="E233"/>
  <c r="E232" s="1"/>
  <c r="E226" s="1"/>
  <c r="E216"/>
  <c r="E215" s="1"/>
  <c r="E412"/>
  <c r="E251"/>
  <c r="E250" s="1"/>
  <c r="E246" s="1"/>
  <c r="E55"/>
  <c r="E96"/>
  <c r="E95" s="1"/>
  <c r="E94" s="1"/>
  <c r="E174"/>
  <c r="E303"/>
  <c r="E132"/>
  <c r="E131" s="1"/>
  <c r="E130" s="1"/>
  <c r="E149"/>
  <c r="E148" s="1"/>
  <c r="E147" s="1"/>
  <c r="E187"/>
  <c r="E207"/>
  <c r="E262"/>
  <c r="E278" l="1"/>
  <c r="E54"/>
  <c r="E9" s="1"/>
  <c r="E206"/>
  <c r="E205" s="1"/>
  <c r="E173"/>
  <c r="E172" s="1"/>
  <c r="E116" s="1"/>
  <c r="E426" l="1"/>
</calcChain>
</file>

<file path=xl/sharedStrings.xml><?xml version="1.0" encoding="utf-8"?>
<sst xmlns="http://schemas.openxmlformats.org/spreadsheetml/2006/main" count="1234" uniqueCount="428">
  <si>
    <t>Благовещенской</t>
  </si>
  <si>
    <t>городской Думы</t>
  </si>
  <si>
    <t>тыс.руб.</t>
  </si>
  <si>
    <t>Наименование</t>
  </si>
  <si>
    <t>РПР</t>
  </si>
  <si>
    <t>ЦСР</t>
  </si>
  <si>
    <t>ВР</t>
  </si>
  <si>
    <t>Сумма</t>
  </si>
  <si>
    <t>Общегосударственные вопросы</t>
  </si>
  <si>
    <t>0100</t>
  </si>
  <si>
    <t>Глава муниципального образования</t>
  </si>
  <si>
    <t>0102</t>
  </si>
  <si>
    <t>00 0 0001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</si>
  <si>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</si>
  <si>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</si>
  <si>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</si>
  <si>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</si>
  <si>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00 0 0000</t>
  </si>
  <si>
    <t>Председатель представительного органа муниципального образования</t>
  </si>
  <si>
    <t>00 0 0002</t>
  </si>
  <si>
    <t>Заместитель председателя представительного органа муниципального образования</t>
  </si>
  <si>
    <t>00 0 0003</t>
  </si>
  <si>
    <t>Депутаты  представительного органа муниципального образования</t>
  </si>
  <si>
    <t>00 0 0004</t>
  </si>
  <si>
    <t>Обеспечение деятельности Благовещенской городской Думы</t>
  </si>
  <si>
    <t>00 0 0005</t>
  </si>
  <si>
    <t>Закупка товаров, работ и услуг для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</si>
  <si>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</si>
  <si>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</si>
  <si>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00 0 0006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</si>
  <si>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</si>
  <si>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</si>
  <si>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</si>
  <si>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00 0 0007</t>
  </si>
  <si>
    <t>Расходы на выполнение государственных полномочий</t>
  </si>
  <si>
    <t>00 1 0000</t>
  </si>
  <si>
    <t>Организация и осуществление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</si>
  <si>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00 1 8736</t>
  </si>
  <si>
    <t>100</t>
  </si>
  <si>
    <t>200</t>
  </si>
  <si>
    <t>Выполнение государственных функций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</si>
  <si>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00 1 8843</t>
  </si>
  <si>
    <t>Организация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</si>
  <si>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00 1 8729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</si>
  <si>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</si>
  <si>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</si>
  <si>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</si>
  <si>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</si>
  <si>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</si>
  <si>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00 0 2001</t>
  </si>
  <si>
    <t>Другие общегосударственные вопросы</t>
  </si>
  <si>
    <t>0113</t>
  </si>
  <si>
    <t>Расходы на обеспечение деятельности (оказания услуг, выполнение работ) муниципальных организаций  (учреждений)</t>
  </si>
  <si>
    <t>00 0 1059</t>
  </si>
  <si>
    <t xml:space="preserve">Расходы на оплату органами местного самоуправления членских и целевых взносов </t>
  </si>
  <si>
    <t>00 0 6025</t>
  </si>
  <si>
    <t>Предоставление субсидий бюджетным, автономным
учреждениям и иным некоммерческим организациям</t>
  </si>
  <si>
    <t>Расходы  на оплату исполнительных документов</t>
  </si>
  <si>
    <t>00 0 7002</t>
  </si>
  <si>
    <t>Финансовое обеспечение поощрений за заслуги перед муниципальным образованием городом Благовещенском</t>
  </si>
  <si>
    <t>00 0 8011</t>
  </si>
  <si>
    <t>Социальное обеспечение и иные выплаты населению</t>
  </si>
  <si>
    <t>Муниципальная программа "Обеспечение доступным и комфортным жильём населения города Благовещенска на 2015-2020 годы"</t>
  </si>
  <si>
    <t>01 0 0000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</si>
  <si>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</t>
  </si>
  <si>
    <t>01 4 0000</t>
  </si>
  <si>
    <t>Расходы на обеспечение деятельности (оказание услуг, выполнение работ) муниципальных организаций (учреждений)</t>
  </si>
  <si>
    <t>01 4 1059</t>
  </si>
  <si>
    <t>03 0 0000</t>
  </si>
  <si>
    <t>Подпрограмма "Энергосбережение и повышение энергетической эффективности в городе Благовещенске"</t>
  </si>
  <si>
    <t>03 2 0000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</si>
  <si>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</si>
  <si>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03 2 6023</t>
  </si>
  <si>
    <t>Муниципальная программа "Развитие информационного общества города Благовещенска на 2015-2020 годы"</t>
  </si>
  <si>
    <t>10 0 0000</t>
  </si>
  <si>
    <t>10 0 1030</t>
  </si>
  <si>
    <t>10 0 1059</t>
  </si>
  <si>
    <t>Предоставление субсидий бюджетным, автономным учреждениям и иным некоммерческим организациям</t>
  </si>
  <si>
    <t>Капитальный ремонт помещения, расположенного по адресу: ул.50 лет Октября, 8/2 (в т.ч. проектные работы)</t>
  </si>
  <si>
    <t>10 0 4022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</si>
  <si>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</si>
  <si>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</si>
  <si>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</si>
  <si>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</si>
  <si>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</si>
  <si>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00 0 0008</t>
  </si>
  <si>
    <t>Мобилизационная подготовка</t>
  </si>
  <si>
    <t>00 0 0009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</si>
  <si>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</si>
  <si>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</si>
  <si>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</si>
  <si>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</si>
  <si>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</si>
  <si>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08 0 0000</t>
  </si>
  <si>
    <t>Подпрограмма "Профилактика нарушений общественного порядка, терроризма и экстремизма"</t>
  </si>
  <si>
    <t>08 1 0000</t>
  </si>
  <si>
    <t>Создание и модернизация  участков видеонаблюдения</t>
  </si>
  <si>
    <t>08 1 1034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</si>
  <si>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</si>
  <si>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08 2 0000</t>
  </si>
  <si>
    <t>Организационное обеспечение и проведение мероприятий по профилактической работе по вопросам безопасного поведения на воде</t>
  </si>
  <si>
    <t>08 2 1036</t>
  </si>
  <si>
    <t>Организационное обеспечение и проведение мероприятий по созданию спасательных постов</t>
  </si>
  <si>
    <t>08 2 1039</t>
  </si>
  <si>
    <t>Подпрограмма "Обеспечение первичных   мер  пожарной безопасности на территории города Благовещенска"</t>
  </si>
  <si>
    <t>08 3 0000</t>
  </si>
  <si>
    <t>Предупреждение лесных пожаров</t>
  </si>
  <si>
    <t>08 3 1042</t>
  </si>
  <si>
    <t>Пропаганда мероприятий по предупреждению пожаров</t>
  </si>
  <si>
    <t>08 3 1043</t>
  </si>
  <si>
    <t>Подпрограмма "Обеспечение реализации муниципальной программы "Обеспечение безопасности жизнедеятельности населения и территории города Благовещенска на 2015-2020 годы""</t>
  </si>
  <si>
    <t>08 6 0000</t>
  </si>
  <si>
    <t>08 6 1059</t>
  </si>
  <si>
    <t>Национальная экономика</t>
  </si>
  <si>
    <t>0400</t>
  </si>
  <si>
    <t>Сельское хозяйство и рыболовство</t>
  </si>
  <si>
    <t>0405</t>
  </si>
  <si>
    <t>Расходы на осуществление отдельных государственных полномочий по регулированию численности безнадзорных животных</t>
  </si>
  <si>
    <t>00 1 6970</t>
  </si>
  <si>
    <t>Расходы на осуществление отдельных полномочий по регулированию численности безнадзорных животных в рамках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</t>
  </si>
  <si>
    <t>Водное хозяйство</t>
  </si>
  <si>
    <t>0406</t>
  </si>
  <si>
    <t>Подпрограмма "Охрана окружающей среды и обеспечение экологической безопасности населения города Благовещенска"</t>
  </si>
  <si>
    <t>08 4 0000</t>
  </si>
  <si>
    <t xml:space="preserve">Берегоукрепление и реконструкция набережной р. Амур, г. Благовещенск </t>
  </si>
  <si>
    <t>08 4 4002</t>
  </si>
  <si>
    <t>Капитальные вложения в объекты недвижимого имущества государственной (муниципальной) собственности</t>
  </si>
  <si>
    <t>Комплекс мер капитального характера по предотвращению подтопления территории г.Благовещенска в районе Асташинских озер (проектные работы)</t>
  </si>
  <si>
    <t>08 4 4021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</si>
  <si>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</si>
  <si>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</si>
  <si>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</si>
  <si>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02 0 0000</t>
  </si>
  <si>
    <t>Подпрограмма "Развитие пассажирского транспорта в городе Благовещенске"</t>
  </si>
  <si>
    <t>02 2 0000</t>
  </si>
  <si>
    <t>02 2 1059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</si>
  <si>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</si>
  <si>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02 2 6002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</si>
  <si>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автомобильным маршрутам регулярных перевозок в городском сообщении, включая садовые маршруты</t>
  </si>
  <si>
    <t>02 2 6003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</si>
  <si>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</si>
  <si>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02 2 6004</t>
  </si>
  <si>
    <t>Субсидии предприятиям  электротранспорта на возмещение выпадающих доходов в результате ограничения транспортного движения в связи с проведением работ по реконструкции канализационного коллектора  по ул. Зейская</t>
  </si>
  <si>
    <t>02 2 6005</t>
  </si>
  <si>
    <t>Субсидии транспортным предприятиям на возмещение  затрат, связанных с погашением кредита, оплатой лизинговых платежей за приобретаемые в муниципальную собственность транспортные средства, оборудование для участка технического обслуживания и ремонта с целью осуществления пассажирских перевозок</t>
  </si>
  <si>
    <t>02 2 6006</t>
  </si>
  <si>
    <t>Обеспечение беспрепятственного доступа инвалидов к услугам транспорта и транспортной инфраструктуре города Благовещенска</t>
  </si>
  <si>
    <t>02 2 1017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</si>
  <si>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</si>
  <si>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</si>
  <si>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</si>
  <si>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02 1 0000</t>
  </si>
  <si>
    <t>Магистральные улицы Северного планировочного района г.Благовещенска, Амурская область (ул.Шафира от ул.Муравьева-Амурского до ул.50 лет Октября) (проектные работы)</t>
  </si>
  <si>
    <t>02 1 4004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</si>
  <si>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(проектные работы)</t>
  </si>
  <si>
    <t>02 1 4005</t>
  </si>
  <si>
    <t>02 1 4006</t>
  </si>
  <si>
    <t>Капитальный ремонт перекрестка ул.Мухина и ул.Игнатьевское шоссе (проектные работы)</t>
  </si>
  <si>
    <t>02 1 4007</t>
  </si>
  <si>
    <t>Капитальный ремонт ул.Мухина от ул.Пролетарская до ул.Зейская (проектные работы)</t>
  </si>
  <si>
    <t>02 1 4008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</si>
  <si>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</si>
  <si>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02 1 6007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</si>
  <si>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</si>
  <si>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02 1 6008</t>
  </si>
  <si>
    <t>Ремонт улично-дорожной сети города Благовещенска</t>
  </si>
  <si>
    <t>02 1 6009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</si>
  <si>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</si>
  <si>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02 1 6010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</si>
  <si>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благоустройства территории города Благовещенска на 2015-2020 годы"</t>
  </si>
  <si>
    <t>Подпрограмма "Благоустройство территории города Благовещенска"</t>
  </si>
  <si>
    <t>03 4 0000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</si>
  <si>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</t>
  </si>
  <si>
    <t>03 4 6011</t>
  </si>
  <si>
    <t>Другие вопросы в области национальной экономики</t>
  </si>
  <si>
    <t>0412</t>
  </si>
  <si>
    <t>Муниципальная программа "Экономическое развитие города Благовещенска на 2015-2020 годы"</t>
  </si>
  <si>
    <t>09 0 0000</t>
  </si>
  <si>
    <t>Подпрограмма "Развитие туризма в городе Благовещенске"</t>
  </si>
  <si>
    <t>09 1 0000</t>
  </si>
  <si>
    <t>Реконструкция канализационного коллектора от Северного жилого района до очистных сооружений канализации, г.Благовещенск, Амурская область 4-я очередь</t>
  </si>
  <si>
    <t>09 1 4010</t>
  </si>
  <si>
    <t>Очистные сооружения ливневой канализации центрально-исторического планировочного района г.Благовещенска  ( в т.ч. проектные работы)</t>
  </si>
  <si>
    <t>09 1 4014</t>
  </si>
  <si>
    <t>Строительство сетей водоснабжения туристко-развлекательной зоны "Золотая миля" (проектные работы)</t>
  </si>
  <si>
    <t>09 1 4015</t>
  </si>
  <si>
    <t>Строительство сетей водоотведения туристко-развлекательной зоны "Золотая миля" (проектные работы)</t>
  </si>
  <si>
    <t>09 1 4016</t>
  </si>
  <si>
    <t>Строительство сетей теплоснабжения туристко-развлекательной зоны "Золотая миля" (проектные работы)</t>
  </si>
  <si>
    <t>09 1 4017</t>
  </si>
  <si>
    <t>Инженерная инфраструктура Северо-Западного района города Благовещенска (в т.ч. проектные работы)</t>
  </si>
  <si>
    <t>09 1 4018</t>
  </si>
  <si>
    <t>Подпрограмма "Развитие малого и среднего предпринимательства"</t>
  </si>
  <si>
    <t>09 2 0000</t>
  </si>
  <si>
    <t>Развитие инфраструктуры поддержки малого и среднего предпринимательства</t>
  </si>
  <si>
    <t>09 2 1031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</si>
  <si>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</si>
  <si>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09 2 1032</t>
  </si>
  <si>
    <t>Строительство здания бизнес-инкубатора (проектные работы)</t>
  </si>
  <si>
    <t>09 2 4020</t>
  </si>
  <si>
    <t>Гранты в форме субсидий субъектам малого и среднего предпринимательства на организацию дополнительных групп по присмотру и уходу за детьми дошкольного возраста без предоставления образовательных услуг</t>
  </si>
  <si>
    <t>09 2 8003</t>
  </si>
  <si>
    <t>800</t>
  </si>
  <si>
    <t>Гранты в форме субсидии начинающим предпринимателям</t>
  </si>
  <si>
    <t>09 2 8004</t>
  </si>
  <si>
    <t>Гранты в форме субсидий, направленных на возмещение части затрат субъектов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</t>
  </si>
  <si>
    <t>09 2 8005</t>
  </si>
  <si>
    <t>Гранты в форме субсидий субъектам малого и среднего предпринимательства на оплату участия в международных и межрегиональных выставочно-ярмарочных и конгрессных мероприятиях</t>
  </si>
  <si>
    <t>09 2 8006</t>
  </si>
  <si>
    <t>11 0 0000</t>
  </si>
  <si>
    <t>11 0 1024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</si>
  <si>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</si>
  <si>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</si>
  <si>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</si>
  <si>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</si>
  <si>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"Переселение граждан из аварийного жилищного фонда на территории города Благовещенска"</t>
  </si>
  <si>
    <t>01 1 0000</t>
  </si>
  <si>
    <t>Обеспечение мероприятий по переселению граждан из аварийного жилищного фонда</t>
  </si>
  <si>
    <t>01 1 1049</t>
  </si>
  <si>
    <t>Содержание муниципального жилья</t>
  </si>
  <si>
    <t>01 4 6001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</si>
  <si>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</si>
  <si>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</si>
  <si>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</si>
  <si>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03 1 6012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</si>
  <si>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</si>
  <si>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03 1 6013</t>
  </si>
  <si>
    <t>Расходы на организацию проведения конкурсов по отбору управляющих организаций</t>
  </si>
  <si>
    <t>03 1 6014</t>
  </si>
  <si>
    <t>Подпрограмма "Капитальный ремонт жилищного фонда города Благовещенска"</t>
  </si>
  <si>
    <t>03 3 0000</t>
  </si>
  <si>
    <t>Обеспечение мероприятия по капитальному ремонту общего имущества в многоквартирных домах</t>
  </si>
  <si>
    <t>03 3 1022</t>
  </si>
  <si>
    <t xml:space="preserve">Коммунальное хозяйство </t>
  </si>
  <si>
    <t>0502</t>
  </si>
  <si>
    <t>Компенсация теплоснабжающим организациям выпадающих доходов, возникающих в результате установления льготных тарифов для населения Амурской области</t>
  </si>
  <si>
    <t>00 1 8712</t>
  </si>
  <si>
    <t>Компенсация теплоснабжающим организациям выпадающих доходов,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</si>
  <si>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Строительство водопроводных сетей в районе "5 стройка"</t>
  </si>
  <si>
    <t>03 1 4009</t>
  </si>
  <si>
    <t>Строительство мусороперерабатывающего комплекса «БлагЭко» в г. Благовещенске, (II очередь) Амурская область</t>
  </si>
  <si>
    <t>03 1 4011</t>
  </si>
  <si>
    <t>Очистные сооружения ливневой канализации в Северном планировочном районе (проектные работы)</t>
  </si>
  <si>
    <t>03 1 4012</t>
  </si>
  <si>
    <t>Инженерная инфраструктура Северного планировочного района г. Благовещенска (проектные работы)</t>
  </si>
  <si>
    <t>03 1 4019</t>
  </si>
  <si>
    <t>Субсидии юридическим лицам, предоставляющим населению услуги в отделениях бань</t>
  </si>
  <si>
    <t>03 1 6015</t>
  </si>
  <si>
    <t>Субсидии юридическим лицам на возмещение затрат, связанных с содержанием газового оборудования закрепленного за ними на праве хозяйственного ведения</t>
  </si>
  <si>
    <t>03 1 6016</t>
  </si>
  <si>
    <t xml:space="preserve">Благоустройство </t>
  </si>
  <si>
    <t>0503</t>
  </si>
  <si>
    <t>Субсидии юридическим лицам на возмещение затрат по содержанию санитарной службы и мест захоронения</t>
  </si>
  <si>
    <t>00 0 6026</t>
  </si>
  <si>
    <t>Оплата услуг по поставке электроэнергии на  уличное  освещение</t>
  </si>
  <si>
    <t>03 4 6017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</si>
  <si>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</si>
  <si>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03 4 6018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</si>
  <si>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</si>
  <si>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03 4 6019</t>
  </si>
  <si>
    <t>Субсидии юридическим лицам на возмещение затрат, связанных с выполнением работ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</si>
  <si>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03 4 6020</t>
  </si>
  <si>
    <t xml:space="preserve">Прочие мероприятия по  благоустройству  городского округа </t>
  </si>
  <si>
    <t>03 4 6021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</si>
  <si>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</si>
  <si>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</si>
  <si>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</si>
  <si>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</si>
  <si>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03 5 0000</t>
  </si>
  <si>
    <t>03 5 0007</t>
  </si>
  <si>
    <t>08 4 4003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</si>
  <si>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</si>
  <si>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11 0 1059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</si>
  <si>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</si>
  <si>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</si>
  <si>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</si>
  <si>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</si>
  <si>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</si>
  <si>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04 0 000</t>
  </si>
  <si>
    <t>Подпрограмма "Развитие дошкольного, общего и дополнительного  образования детей"</t>
  </si>
  <si>
    <t>04 1 000</t>
  </si>
  <si>
    <t>04 1 1059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</si>
  <si>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</si>
  <si>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04 1 8751</t>
  </si>
  <si>
    <t>600</t>
  </si>
  <si>
    <t xml:space="preserve">Общее образование </t>
  </si>
  <si>
    <t>0702</t>
  </si>
  <si>
    <t xml:space="preserve">Капитальные вложения в объекты муниципальной собственности </t>
  </si>
  <si>
    <t>04 1 4001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</si>
  <si>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</si>
  <si>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04 1 8726</t>
  </si>
  <si>
    <t>Муниципальная программа "Развитие и сохранение культуры в городе  Благовещенске на 2015-2020 годы"</t>
  </si>
  <si>
    <t>05 0 0000</t>
  </si>
  <si>
    <t>Подпрограмма " Дополнительное образование детей в сфере культуры"</t>
  </si>
  <si>
    <t>05 2 0000</t>
  </si>
  <si>
    <t>05 2 1059</t>
  </si>
  <si>
    <t>Молодежная политика  и оздоровление детей</t>
  </si>
  <si>
    <t>0707</t>
  </si>
  <si>
    <t>04 0 0000</t>
  </si>
  <si>
    <t>Подпрограмма  "Развитие системы защиты прав детей"</t>
  </si>
  <si>
    <t>04 2 0000</t>
  </si>
  <si>
    <t>Поведение  мероприятий  по организации отдыха детей в каникулярное время</t>
  </si>
  <si>
    <t>04 2 1004</t>
  </si>
  <si>
    <t>04 2 1059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</si>
  <si>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</si>
  <si>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04 2 8001</t>
  </si>
  <si>
    <t>Муниципальная программа "Развитие потенциала молодежи города Благовещенска на 2015-2020 годы"</t>
  </si>
  <si>
    <t>07 0 0000</t>
  </si>
  <si>
    <t>Реализация мероприятий в области муниципальной молодежной политики</t>
  </si>
  <si>
    <t>07 0 1018</t>
  </si>
  <si>
    <t>07 0 1059</t>
  </si>
  <si>
    <t>Другие вопросы в области образования</t>
  </si>
  <si>
    <t>0709</t>
  </si>
  <si>
    <t>04 1 0000</t>
  </si>
  <si>
    <t>Детский сад на 340 мест в Северном планировочном районе (проектные работы)</t>
  </si>
  <si>
    <t>04 1 4013</t>
  </si>
  <si>
    <t>Организация и осуществление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</si>
  <si>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04 2 8730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</si>
  <si>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</si>
  <si>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04 3 000</t>
  </si>
  <si>
    <t>04 3 0007</t>
  </si>
  <si>
    <t>04 3 1059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</si>
  <si>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</si>
  <si>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</si>
  <si>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</si>
  <si>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</si>
  <si>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</si>
  <si>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05 3 0000</t>
  </si>
  <si>
    <t>05 3 1059</t>
  </si>
  <si>
    <t>Подпрограмма  "Народное творчество и культурно-досуговая деятельность"</t>
  </si>
  <si>
    <t>05 4 0000</t>
  </si>
  <si>
    <t>05 4 1059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</si>
  <si>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</si>
  <si>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</si>
  <si>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</si>
  <si>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05 1 0000</t>
  </si>
  <si>
    <t>Работы по сохранению объектов историко-культурного наследия</t>
  </si>
  <si>
    <t>05 1 1007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</si>
  <si>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</si>
  <si>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05 5 0000</t>
  </si>
  <si>
    <t>05 5 0007</t>
  </si>
  <si>
    <t>05  5 1059</t>
  </si>
  <si>
    <t>Реализация мероприятий по развитию и сохранению культуры в городе Благовещенске</t>
  </si>
  <si>
    <t>05 5 8002</t>
  </si>
  <si>
    <t>Социальная политика</t>
  </si>
  <si>
    <t>1000</t>
  </si>
  <si>
    <t>Пенсионное обеспечение</t>
  </si>
  <si>
    <t>1001</t>
  </si>
  <si>
    <t>Доплаты к пенсиям муниципальных служащих</t>
  </si>
  <si>
    <t>00 0 8012</t>
  </si>
  <si>
    <t>1003</t>
  </si>
  <si>
    <t>Дополнительное материальное обеспечение ветеранов культуры, искусства и спорта</t>
  </si>
  <si>
    <t>00 0 8008</t>
  </si>
  <si>
    <t>Предоставление мер социальной поддержки гражданам, награжденным званием "Почётный гражданин города Благовещенска"</t>
  </si>
  <si>
    <t>00 0 8009</t>
  </si>
  <si>
    <t xml:space="preserve">Единовременная денежная выплата лицам, награжденным медалью «За заслуги перед городом Благовещенском» </t>
  </si>
  <si>
    <t>00 0 8010</t>
  </si>
  <si>
    <t xml:space="preserve">Мероприятия  в области социальной политики </t>
  </si>
  <si>
    <t>00 0 8013</t>
  </si>
  <si>
    <t>Расходы на финансирование муниципального гранта</t>
  </si>
  <si>
    <t>00 0 8014</t>
  </si>
  <si>
    <t>Подпрограмма "Улучшение жилищных условий работников муниципальных организаций  города Благовещенска"</t>
  </si>
  <si>
    <t>01 2 0000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</si>
  <si>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</si>
  <si>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01 2 8007</t>
  </si>
  <si>
    <t>Подпрограмма "Обеспечение жильём молодых семей"</t>
  </si>
  <si>
    <t>01 3 0000</t>
  </si>
  <si>
    <t>Предоставление молодым семьям социальных выплат на приобретение (строительство) жилья</t>
  </si>
  <si>
    <t>01 3 8008</t>
  </si>
  <si>
    <t>Субсидии гражданам на приобретение жилья</t>
  </si>
  <si>
    <t>Охрана семьи и детства</t>
  </si>
  <si>
    <t>1004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</si>
  <si>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«Обеспечение жилыми помещениями детей–сирот и детей, оставшихся без попечения родителей, а также лиц из числа детей-сирот и детей, оставшихся без попечения родителей» государственной программы «Обеспечение доступным и качественным жильем населения Амурской области на 2014 – 2020 годы»</t>
  </si>
  <si>
    <t>00 1 8732</t>
  </si>
  <si>
    <t>400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</si>
  <si>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</si>
  <si>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04 1 8725</t>
  </si>
  <si>
    <t>04 2 7007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</si>
  <si>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</si>
  <si>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04 2 8731</t>
  </si>
  <si>
    <t>04 2 1102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</si>
  <si>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</si>
  <si>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</si>
  <si>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</si>
  <si>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</si>
  <si>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</si>
  <si>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06 0 0000</t>
  </si>
  <si>
    <t>06 0 1059</t>
  </si>
  <si>
    <t>Массовый спорт</t>
  </si>
  <si>
    <t>1102</t>
  </si>
  <si>
    <t>Совершенствование материально-технической базы для занятий физической культурой и спортом в городе</t>
  </si>
  <si>
    <t>06 0 1012</t>
  </si>
  <si>
    <t>Развитие массовой физкультурно-оздоровительной и спортивной работы с населением</t>
  </si>
  <si>
    <t>06 0 1013</t>
  </si>
  <si>
    <t>Развитие и поддержка спорта высших достижений среди взрослых  спортсменов и детей</t>
  </si>
  <si>
    <t>06 0 1015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</si>
  <si>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</si>
  <si>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06 0 1016</t>
  </si>
  <si>
    <t>Средства массовой  информации</t>
  </si>
  <si>
    <t>1200</t>
  </si>
  <si>
    <t>Телевидение и радиовещание</t>
  </si>
  <si>
    <t>1201</t>
  </si>
  <si>
    <t>муниципальная программа "Развитие информационного общества города Благовещенска на 2015-2020 годы"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</si>
  <si>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</si>
  <si>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</si>
  <si>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</si>
  <si>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10 0 6022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</si>
  <si>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</si>
  <si>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</si>
  <si>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</si>
  <si>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</si>
  <si>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</si>
  <si>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00 0 7001</t>
  </si>
  <si>
    <t>Обслуживание государственного (муниципального) долга</t>
  </si>
  <si>
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</si>
  <si>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Единовременная денежная выплата при передаче ребенка на воспитание в семью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</si>
  <si>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ИТОГО РАСХОДОВ</t>
  </si>
  <si>
    <t xml:space="preserve">Распределение бюджетных ассигнований городского бюджета по разделам, подразделам, целевым статьям, группам видов расходов классификации расходов бюджетов  на 2015 год </t>
  </si>
  <si>
    <t>Обеспечение мероприятия по землеустройству и землепользованию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</si>
  <si>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</si>
  <si>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</si>
  <si>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Обеспечение мероприятий в сфере информационных технологий</t>
  </si>
  <si>
    <t>Строительство дорог в Северном планировочном районе 4 км. Новотроицкого шоссе с обеспечением инженерной инфраструктурой земельных участков, предоставляемых многодетным семьям (проектные работы)</t>
  </si>
  <si>
    <t>Городское кладбище восточнее 17 км. Новотроицкого шоссе (Благоустройство II очереди строительства)</t>
  </si>
  <si>
    <t>Приложение № 8</t>
  </si>
  <si>
    <t xml:space="preserve">к решению </t>
  </si>
  <si>
    <t xml:space="preserve">Функционирование высшего должностного лица субъекта Российской Федерации и муниципального образования
</t>
  </si>
  <si>
    <t xml:space="preserve">Социальное обеспечение населения
</t>
  </si>
</sst>
</file>

<file path=xl/styles.xml><?xml version="1.0" encoding="utf-8"?>
<styleSheet xmlns="http://schemas.openxmlformats.org/spreadsheetml/2006/main">
  <numFmts count="1">
    <numFmt numFmtId="164" formatCode="#,##0.0"/>
  </numFmts>
  <fonts count="10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4"/>
      <name val="Times New Roman Cyr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5" fillId="0" borderId="0"/>
    <xf numFmtId="0" fontId="4" fillId="0" borderId="0"/>
    <xf numFmtId="0" fontId="7" fillId="0" borderId="0"/>
    <xf numFmtId="0" fontId="5" fillId="0" borderId="0"/>
  </cellStyleXfs>
  <cellXfs count="70">
    <xf numFmtId="0" fontId="0" fillId="0" borderId="0" xfId="0"/>
    <xf numFmtId="0" fontId="1" fillId="0" borderId="0" xfId="0" applyFont="1" applyFill="1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 applyAlignment="1">
      <alignment horizontal="right"/>
    </xf>
    <xf numFmtId="49" fontId="1" fillId="0" borderId="2" xfId="0" applyNumberFormat="1" applyFont="1" applyFill="1" applyBorder="1" applyAlignment="1">
      <alignment horizontal="center" wrapText="1"/>
    </xf>
    <xf numFmtId="49" fontId="1" fillId="0" borderId="3" xfId="0" applyNumberFormat="1" applyFont="1" applyFill="1" applyBorder="1" applyAlignment="1">
      <alignment horizontal="center" wrapText="1"/>
    </xf>
    <xf numFmtId="1" fontId="3" fillId="0" borderId="0" xfId="1" applyNumberFormat="1" applyFont="1" applyFill="1" applyBorder="1" applyAlignment="1">
      <alignment horizontal="left" wrapText="1"/>
    </xf>
    <xf numFmtId="49" fontId="3" fillId="0" borderId="0" xfId="1" applyNumberFormat="1" applyFont="1" applyFill="1" applyAlignment="1">
      <alignment horizontal="center"/>
    </xf>
    <xf numFmtId="49" fontId="3" fillId="0" borderId="0" xfId="1" applyNumberFormat="1" applyFont="1" applyFill="1" applyBorder="1" applyAlignment="1">
      <alignment horizontal="center"/>
    </xf>
    <xf numFmtId="0" fontId="3" fillId="0" borderId="0" xfId="1" applyFont="1" applyFill="1" applyAlignment="1">
      <alignment horizontal="center"/>
    </xf>
    <xf numFmtId="49" fontId="6" fillId="0" borderId="0" xfId="1" applyNumberFormat="1" applyFont="1" applyFill="1" applyAlignment="1">
      <alignment horizontal="center"/>
    </xf>
    <xf numFmtId="49" fontId="6" fillId="0" borderId="0" xfId="1" applyNumberFormat="1" applyFont="1" applyFill="1" applyBorder="1" applyAlignment="1">
      <alignment horizontal="center"/>
    </xf>
    <xf numFmtId="0" fontId="6" fillId="0" borderId="0" xfId="1" applyFont="1" applyFill="1" applyAlignment="1">
      <alignment horizontal="center"/>
    </xf>
    <xf numFmtId="49" fontId="6" fillId="0" borderId="0" xfId="3" applyNumberFormat="1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left"/>
    </xf>
    <xf numFmtId="49" fontId="6" fillId="0" borderId="0" xfId="0" applyNumberFormat="1" applyFont="1" applyFill="1" applyBorder="1" applyAlignment="1"/>
    <xf numFmtId="49" fontId="6" fillId="0" borderId="0" xfId="0" applyNumberFormat="1" applyFont="1" applyFill="1" applyBorder="1" applyAlignment="1">
      <alignment horizontal="center"/>
    </xf>
    <xf numFmtId="49" fontId="6" fillId="0" borderId="0" xfId="0" applyNumberFormat="1" applyFont="1" applyFill="1" applyAlignment="1">
      <alignment horizontal="center"/>
    </xf>
    <xf numFmtId="1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center"/>
    </xf>
    <xf numFmtId="0" fontId="8" fillId="0" borderId="0" xfId="0" applyFont="1" applyFill="1"/>
    <xf numFmtId="49" fontId="6" fillId="0" borderId="0" xfId="1" applyNumberFormat="1" applyFont="1" applyFill="1" applyBorder="1" applyAlignment="1">
      <alignment horizontal="center" wrapText="1"/>
    </xf>
    <xf numFmtId="49" fontId="3" fillId="0" borderId="0" xfId="1" applyNumberFormat="1" applyFont="1" applyFill="1" applyBorder="1" applyAlignment="1">
      <alignment horizontal="center" wrapText="1"/>
    </xf>
    <xf numFmtId="164" fontId="6" fillId="0" borderId="0" xfId="2" applyNumberFormat="1" applyFont="1" applyFill="1" applyAlignment="1">
      <alignment horizontal="right"/>
    </xf>
    <xf numFmtId="4" fontId="6" fillId="0" borderId="0" xfId="2" applyNumberFormat="1" applyFont="1" applyFill="1" applyAlignment="1">
      <alignment horizontal="right"/>
    </xf>
    <xf numFmtId="0" fontId="1" fillId="0" borderId="0" xfId="0" applyFont="1" applyFill="1"/>
    <xf numFmtId="164" fontId="6" fillId="0" borderId="0" xfId="1" applyNumberFormat="1" applyFont="1" applyFill="1" applyAlignment="1">
      <alignment horizontal="right"/>
    </xf>
    <xf numFmtId="0" fontId="9" fillId="0" borderId="0" xfId="0" applyFont="1" applyFill="1"/>
    <xf numFmtId="164" fontId="6" fillId="0" borderId="0" xfId="0" applyNumberFormat="1" applyFont="1" applyFill="1" applyAlignment="1">
      <alignment horizontal="right"/>
    </xf>
    <xf numFmtId="0" fontId="9" fillId="0" borderId="0" xfId="0" applyFont="1" applyFill="1" applyAlignment="1">
      <alignment horizontal="center"/>
    </xf>
    <xf numFmtId="164" fontId="1" fillId="0" borderId="4" xfId="0" applyNumberFormat="1" applyFont="1" applyFill="1" applyBorder="1" applyAlignment="1">
      <alignment horizontal="right" wrapText="1"/>
    </xf>
    <xf numFmtId="164" fontId="3" fillId="0" borderId="0" xfId="2" applyNumberFormat="1" applyFont="1" applyFill="1" applyAlignment="1">
      <alignment horizontal="right"/>
    </xf>
    <xf numFmtId="164" fontId="3" fillId="0" borderId="0" xfId="0" applyNumberFormat="1" applyFont="1" applyFill="1" applyAlignment="1">
      <alignment horizontal="right"/>
    </xf>
    <xf numFmtId="164" fontId="3" fillId="0" borderId="0" xfId="0" applyNumberFormat="1" applyFont="1" applyFill="1" applyBorder="1" applyAlignment="1">
      <alignment horizontal="right"/>
    </xf>
    <xf numFmtId="0" fontId="9" fillId="0" borderId="0" xfId="0" applyFont="1" applyFill="1" applyAlignment="1">
      <alignment horizontal="right"/>
    </xf>
    <xf numFmtId="0" fontId="1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3" fillId="0" borderId="0" xfId="1" applyNumberFormat="1" applyFont="1" applyFill="1" applyBorder="1" applyAlignment="1">
      <alignment horizontal="left" vertical="center" wrapText="1"/>
    </xf>
    <xf numFmtId="1" fontId="6" fillId="0" borderId="0" xfId="1" applyNumberFormat="1" applyFont="1" applyFill="1" applyBorder="1" applyAlignment="1">
      <alignment horizontal="left" vertical="center" wrapText="1"/>
    </xf>
    <xf numFmtId="0" fontId="6" fillId="0" borderId="0" xfId="1" applyFont="1" applyFill="1" applyAlignment="1">
      <alignment vertical="center" wrapText="1"/>
    </xf>
    <xf numFmtId="0" fontId="6" fillId="0" borderId="0" xfId="1" applyFont="1" applyFill="1" applyAlignment="1">
      <alignment horizontal="left" vertical="center" wrapText="1"/>
    </xf>
    <xf numFmtId="0" fontId="6" fillId="0" borderId="0" xfId="1" applyFont="1" applyFill="1" applyBorder="1" applyAlignment="1">
      <alignment vertical="center" wrapText="1"/>
    </xf>
    <xf numFmtId="1" fontId="6" fillId="0" borderId="0" xfId="0" applyNumberFormat="1" applyFont="1" applyFill="1" applyBorder="1" applyAlignment="1">
      <alignment horizontal="left" vertical="center" wrapText="1"/>
    </xf>
    <xf numFmtId="0" fontId="6" fillId="0" borderId="0" xfId="0" applyFont="1" applyFill="1" applyAlignment="1">
      <alignment horizontal="left" vertical="center" wrapText="1"/>
    </xf>
    <xf numFmtId="0" fontId="6" fillId="0" borderId="0" xfId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left" vertical="center" wrapText="1"/>
    </xf>
    <xf numFmtId="0" fontId="3" fillId="0" borderId="0" xfId="1" applyFont="1" applyFill="1" applyAlignment="1">
      <alignment vertical="center" wrapText="1"/>
    </xf>
    <xf numFmtId="0" fontId="6" fillId="0" borderId="0" xfId="0" applyFont="1" applyFill="1" applyAlignment="1">
      <alignment horizontal="justify" vertical="center"/>
    </xf>
    <xf numFmtId="0" fontId="6" fillId="0" borderId="0" xfId="0" applyFont="1" applyFill="1" applyBorder="1" applyAlignment="1">
      <alignment vertical="center" wrapText="1"/>
    </xf>
    <xf numFmtId="0" fontId="6" fillId="0" borderId="0" xfId="0" applyNumberFormat="1" applyFont="1" applyFill="1" applyAlignment="1">
      <alignment horizontal="left" vertical="center" wrapText="1"/>
    </xf>
    <xf numFmtId="0" fontId="6" fillId="0" borderId="0" xfId="0" applyFont="1" applyFill="1" applyBorder="1" applyAlignment="1">
      <alignment horizontal="left" vertical="center" wrapText="1"/>
    </xf>
    <xf numFmtId="1" fontId="6" fillId="0" borderId="0" xfId="0" applyNumberFormat="1" applyFont="1" applyFill="1" applyBorder="1" applyAlignment="1">
      <alignment vertical="center" wrapText="1"/>
    </xf>
    <xf numFmtId="0" fontId="3" fillId="0" borderId="0" xfId="1" applyFont="1" applyFill="1" applyAlignment="1">
      <alignment horizontal="left" vertical="center" wrapText="1"/>
    </xf>
    <xf numFmtId="0" fontId="6" fillId="0" borderId="0" xfId="4" applyFont="1" applyFill="1" applyAlignment="1">
      <alignment vertical="center" wrapText="1"/>
    </xf>
    <xf numFmtId="0" fontId="6" fillId="0" borderId="0" xfId="0" applyFont="1" applyFill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9" fillId="0" borderId="0" xfId="0" applyFont="1" applyFill="1" applyAlignment="1">
      <alignment vertical="center"/>
    </xf>
    <xf numFmtId="0" fontId="3" fillId="0" borderId="0" xfId="1" applyFont="1" applyFill="1" applyBorder="1" applyAlignment="1">
      <alignment horizontal="left" vertical="center" wrapText="1"/>
    </xf>
    <xf numFmtId="49" fontId="6" fillId="0" borderId="0" xfId="0" applyNumberFormat="1" applyFont="1" applyFill="1" applyAlignment="1">
      <alignment vertical="center" wrapText="1"/>
    </xf>
    <xf numFmtId="49" fontId="6" fillId="0" borderId="0" xfId="0" applyNumberFormat="1" applyFont="1" applyFill="1" applyAlignment="1"/>
    <xf numFmtId="0" fontId="3" fillId="0" borderId="0" xfId="0" applyFont="1" applyFill="1"/>
    <xf numFmtId="1" fontId="3" fillId="0" borderId="0" xfId="1" applyNumberFormat="1" applyFont="1" applyFill="1" applyBorder="1" applyAlignment="1">
      <alignment horizontal="center" wrapText="1"/>
    </xf>
    <xf numFmtId="0" fontId="6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/>
    </xf>
    <xf numFmtId="1" fontId="6" fillId="0" borderId="0" xfId="1" applyNumberFormat="1" applyFont="1" applyFill="1" applyBorder="1" applyAlignment="1">
      <alignment horizontal="left" wrapText="1"/>
    </xf>
    <xf numFmtId="164" fontId="9" fillId="0" borderId="0" xfId="0" applyNumberFormat="1" applyFont="1" applyFill="1"/>
    <xf numFmtId="0" fontId="3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wrapText="1"/>
    </xf>
    <xf numFmtId="0" fontId="2" fillId="0" borderId="0" xfId="0" applyFont="1" applyFill="1" applyAlignment="1">
      <alignment horizontal="left" wrapText="1"/>
    </xf>
  </cellXfs>
  <cellStyles count="5">
    <cellStyle name="Обычный" xfId="0" builtinId="0"/>
    <cellStyle name="Обычный 2" xfId="4"/>
    <cellStyle name="Обычный 3" xfId="1"/>
    <cellStyle name="Обычный 4" xfId="2"/>
    <cellStyle name="Обычный_ноябрь 200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26"/>
  <sheetViews>
    <sheetView tabSelected="1" topLeftCell="A405" zoomScaleNormal="100" workbookViewId="0">
      <selection activeCell="E29" sqref="E29"/>
    </sheetView>
  </sheetViews>
  <sheetFormatPr defaultRowHeight="15"/>
  <cols>
    <col min="1" max="1" width="63.28515625" style="57" customWidth="1"/>
    <col min="2" max="2" width="9.140625" style="30"/>
    <col min="3" max="3" width="10.140625" style="28" customWidth="1"/>
    <col min="4" max="4" width="6.85546875" style="30" customWidth="1"/>
    <col min="5" max="5" width="12.42578125" style="35" customWidth="1"/>
    <col min="6" max="16384" width="9.140625" style="28"/>
  </cols>
  <sheetData>
    <row r="1" spans="1:5" s="26" customFormat="1" ht="12.75">
      <c r="A1" s="36"/>
      <c r="B1" s="1"/>
      <c r="C1" s="2"/>
      <c r="D1" s="68" t="s">
        <v>424</v>
      </c>
      <c r="E1" s="68"/>
    </row>
    <row r="2" spans="1:5" s="26" customFormat="1" ht="12.75">
      <c r="A2" s="36"/>
      <c r="B2" s="1"/>
      <c r="C2" s="2"/>
      <c r="D2" s="68" t="s">
        <v>425</v>
      </c>
      <c r="E2" s="68"/>
    </row>
    <row r="3" spans="1:5" s="26" customFormat="1" ht="12.75">
      <c r="A3" s="36"/>
      <c r="B3" s="1"/>
      <c r="C3" s="2"/>
      <c r="D3" s="68" t="s">
        <v>0</v>
      </c>
      <c r="E3" s="68"/>
    </row>
    <row r="4" spans="1:5" s="26" customFormat="1" ht="12.75">
      <c r="A4" s="36"/>
      <c r="B4" s="1"/>
      <c r="C4" s="2"/>
      <c r="D4" s="68" t="s">
        <v>1</v>
      </c>
      <c r="E4" s="68"/>
    </row>
    <row r="5" spans="1:5" s="26" customFormat="1" ht="12.75">
      <c r="A5" s="36"/>
      <c r="B5" s="1"/>
      <c r="C5" s="2"/>
      <c r="D5" s="69"/>
      <c r="E5" s="69"/>
    </row>
    <row r="6" spans="1:5" s="26" customFormat="1" ht="38.25" customHeight="1">
      <c r="A6" s="67" t="s">
        <v>417</v>
      </c>
      <c r="B6" s="67"/>
      <c r="C6" s="67"/>
      <c r="D6" s="67"/>
      <c r="E6" s="67"/>
    </row>
    <row r="7" spans="1:5" s="26" customFormat="1" ht="12.75">
      <c r="A7" s="36"/>
      <c r="B7" s="1"/>
      <c r="C7" s="2"/>
      <c r="D7" s="1"/>
      <c r="E7" s="3" t="s">
        <v>2</v>
      </c>
    </row>
    <row r="8" spans="1:5" s="26" customFormat="1" ht="18.75" customHeight="1">
      <c r="A8" s="37" t="s">
        <v>3</v>
      </c>
      <c r="B8" s="4" t="s">
        <v>4</v>
      </c>
      <c r="C8" s="5" t="s">
        <v>5</v>
      </c>
      <c r="D8" s="4" t="s">
        <v>6</v>
      </c>
      <c r="E8" s="31" t="s">
        <v>7</v>
      </c>
    </row>
    <row r="9" spans="1:5">
      <c r="A9" s="38" t="s">
        <v>8</v>
      </c>
      <c r="B9" s="7" t="s">
        <v>9</v>
      </c>
      <c r="C9" s="8"/>
      <c r="D9" s="9"/>
      <c r="E9" s="32">
        <f>E10+E14+E28+E44+E50+E54</f>
        <v>500203.1</v>
      </c>
    </row>
    <row r="10" spans="1:5" ht="33" customHeight="1">
      <c r="A10" s="38" t="s">
        <v>426</v>
      </c>
      <c r="B10" s="7" t="s">
        <v>11</v>
      </c>
      <c r="C10" s="8"/>
      <c r="D10" s="9"/>
      <c r="E10" s="33">
        <v>2113.6</v>
      </c>
    </row>
    <row r="11" spans="1:5">
      <c r="A11" s="39" t="s">
        <v>16</v>
      </c>
      <c r="B11" s="10" t="s">
        <v>11</v>
      </c>
      <c r="C11" s="11" t="s">
        <v>17</v>
      </c>
      <c r="D11" s="9"/>
      <c r="E11" s="29">
        <f>E13</f>
        <v>2113.6</v>
      </c>
    </row>
    <row r="12" spans="1:5">
      <c r="A12" s="65" t="s">
        <v>10</v>
      </c>
      <c r="B12" s="10" t="s">
        <v>11</v>
      </c>
      <c r="C12" s="11" t="s">
        <v>12</v>
      </c>
      <c r="D12" s="9"/>
      <c r="E12" s="29">
        <f>E13</f>
        <v>2113.6</v>
      </c>
    </row>
    <row r="13" spans="1:5" ht="60">
      <c r="A13" s="39" t="s">
        <v>13</v>
      </c>
      <c r="B13" s="10" t="s">
        <v>11</v>
      </c>
      <c r="C13" s="11" t="s">
        <v>12</v>
      </c>
      <c r="D13" s="12">
        <v>100</v>
      </c>
      <c r="E13" s="29">
        <v>2113.6</v>
      </c>
    </row>
    <row r="14" spans="1:5" ht="42.75">
      <c r="A14" s="38" t="s">
        <v>14</v>
      </c>
      <c r="B14" s="7" t="s">
        <v>15</v>
      </c>
      <c r="C14" s="8"/>
      <c r="D14" s="9"/>
      <c r="E14" s="32">
        <f>SUM(E15)</f>
        <v>34395.699999999997</v>
      </c>
    </row>
    <row r="15" spans="1:5">
      <c r="A15" s="39" t="s">
        <v>16</v>
      </c>
      <c r="B15" s="10" t="s">
        <v>15</v>
      </c>
      <c r="C15" s="11" t="s">
        <v>17</v>
      </c>
      <c r="D15" s="12"/>
      <c r="E15" s="29">
        <f>SUM(E16+E18+E20+E22+E26)</f>
        <v>34395.699999999997</v>
      </c>
    </row>
    <row r="16" spans="1:5" ht="30">
      <c r="A16" s="39" t="s">
        <v>18</v>
      </c>
      <c r="B16" s="10" t="s">
        <v>15</v>
      </c>
      <c r="C16" s="11" t="s">
        <v>19</v>
      </c>
      <c r="D16" s="12"/>
      <c r="E16" s="29">
        <v>2113.6</v>
      </c>
    </row>
    <row r="17" spans="1:5" ht="60">
      <c r="A17" s="39" t="s">
        <v>13</v>
      </c>
      <c r="B17" s="10" t="s">
        <v>15</v>
      </c>
      <c r="C17" s="11" t="s">
        <v>19</v>
      </c>
      <c r="D17" s="12">
        <v>100</v>
      </c>
      <c r="E17" s="29">
        <v>2113.6</v>
      </c>
    </row>
    <row r="18" spans="1:5" ht="30">
      <c r="A18" s="39" t="s">
        <v>20</v>
      </c>
      <c r="B18" s="10" t="s">
        <v>15</v>
      </c>
      <c r="C18" s="11" t="s">
        <v>21</v>
      </c>
      <c r="D18" s="12"/>
      <c r="E18" s="29">
        <v>1935.2</v>
      </c>
    </row>
    <row r="19" spans="1:5" ht="60">
      <c r="A19" s="39" t="s">
        <v>13</v>
      </c>
      <c r="B19" s="10" t="s">
        <v>15</v>
      </c>
      <c r="C19" s="11" t="s">
        <v>21</v>
      </c>
      <c r="D19" s="12">
        <v>100</v>
      </c>
      <c r="E19" s="29">
        <v>1935.2</v>
      </c>
    </row>
    <row r="20" spans="1:5">
      <c r="A20" s="39" t="s">
        <v>22</v>
      </c>
      <c r="B20" s="10" t="s">
        <v>15</v>
      </c>
      <c r="C20" s="11" t="s">
        <v>23</v>
      </c>
      <c r="D20" s="12"/>
      <c r="E20" s="29">
        <v>1799.2</v>
      </c>
    </row>
    <row r="21" spans="1:5" ht="60">
      <c r="A21" s="39" t="s">
        <v>13</v>
      </c>
      <c r="B21" s="10" t="s">
        <v>15</v>
      </c>
      <c r="C21" s="11" t="s">
        <v>23</v>
      </c>
      <c r="D21" s="12">
        <v>100</v>
      </c>
      <c r="E21" s="29">
        <v>1799.2</v>
      </c>
    </row>
    <row r="22" spans="1:5">
      <c r="A22" s="40" t="s">
        <v>24</v>
      </c>
      <c r="B22" s="10" t="s">
        <v>15</v>
      </c>
      <c r="C22" s="11" t="s">
        <v>25</v>
      </c>
      <c r="D22" s="12"/>
      <c r="E22" s="29">
        <f>SUM(E23:E25)</f>
        <v>18845.2</v>
      </c>
    </row>
    <row r="23" spans="1:5" ht="60">
      <c r="A23" s="39" t="s">
        <v>13</v>
      </c>
      <c r="B23" s="10" t="s">
        <v>15</v>
      </c>
      <c r="C23" s="11" t="s">
        <v>25</v>
      </c>
      <c r="D23" s="12">
        <v>100</v>
      </c>
      <c r="E23" s="29">
        <v>14632.2</v>
      </c>
    </row>
    <row r="24" spans="1:5" ht="30">
      <c r="A24" s="39" t="s">
        <v>26</v>
      </c>
      <c r="B24" s="10" t="s">
        <v>15</v>
      </c>
      <c r="C24" s="11" t="s">
        <v>25</v>
      </c>
      <c r="D24" s="12">
        <v>200</v>
      </c>
      <c r="E24" s="29">
        <v>4209</v>
      </c>
    </row>
    <row r="25" spans="1:5">
      <c r="A25" s="41" t="s">
        <v>27</v>
      </c>
      <c r="B25" s="10" t="s">
        <v>15</v>
      </c>
      <c r="C25" s="11" t="s">
        <v>25</v>
      </c>
      <c r="D25" s="12">
        <v>800</v>
      </c>
      <c r="E25" s="29">
        <v>4</v>
      </c>
    </row>
    <row r="26" spans="1:5">
      <c r="A26" s="39" t="s">
        <v>28</v>
      </c>
      <c r="B26" s="10" t="s">
        <v>15</v>
      </c>
      <c r="C26" s="11" t="s">
        <v>29</v>
      </c>
      <c r="D26" s="12"/>
      <c r="E26" s="24">
        <v>9702.5</v>
      </c>
    </row>
    <row r="27" spans="1:5" ht="60">
      <c r="A27" s="39" t="s">
        <v>13</v>
      </c>
      <c r="B27" s="10" t="s">
        <v>15</v>
      </c>
      <c r="C27" s="11" t="s">
        <v>29</v>
      </c>
      <c r="D27" s="12">
        <v>100</v>
      </c>
      <c r="E27" s="29">
        <v>9702.5</v>
      </c>
    </row>
    <row r="28" spans="1:5" ht="57">
      <c r="A28" s="38" t="s">
        <v>30</v>
      </c>
      <c r="B28" s="7" t="s">
        <v>31</v>
      </c>
      <c r="C28" s="8"/>
      <c r="D28" s="9"/>
      <c r="E28" s="32">
        <f>SUM(E29)</f>
        <v>172062.30000000002</v>
      </c>
    </row>
    <row r="29" spans="1:5">
      <c r="A29" s="39" t="s">
        <v>16</v>
      </c>
      <c r="B29" s="10" t="s">
        <v>31</v>
      </c>
      <c r="C29" s="11" t="s">
        <v>17</v>
      </c>
      <c r="D29" s="12"/>
      <c r="E29" s="24">
        <f>SUM(E30)+E34</f>
        <v>172062.30000000002</v>
      </c>
    </row>
    <row r="30" spans="1:5" ht="45">
      <c r="A30" s="42" t="s">
        <v>32</v>
      </c>
      <c r="B30" s="10" t="s">
        <v>31</v>
      </c>
      <c r="C30" s="11" t="s">
        <v>33</v>
      </c>
      <c r="D30" s="12"/>
      <c r="E30" s="24">
        <f>SUM(E31:E33)</f>
        <v>166732.1</v>
      </c>
    </row>
    <row r="31" spans="1:5" ht="60">
      <c r="A31" s="39" t="s">
        <v>13</v>
      </c>
      <c r="B31" s="10" t="s">
        <v>31</v>
      </c>
      <c r="C31" s="11" t="s">
        <v>33</v>
      </c>
      <c r="D31" s="12">
        <v>100</v>
      </c>
      <c r="E31" s="24">
        <v>152281.70000000001</v>
      </c>
    </row>
    <row r="32" spans="1:5" ht="30">
      <c r="A32" s="39" t="s">
        <v>26</v>
      </c>
      <c r="B32" s="10" t="s">
        <v>31</v>
      </c>
      <c r="C32" s="11" t="s">
        <v>33</v>
      </c>
      <c r="D32" s="12">
        <v>200</v>
      </c>
      <c r="E32" s="24">
        <v>13900.4</v>
      </c>
    </row>
    <row r="33" spans="1:5">
      <c r="A33" s="41" t="s">
        <v>27</v>
      </c>
      <c r="B33" s="10" t="s">
        <v>31</v>
      </c>
      <c r="C33" s="11" t="s">
        <v>33</v>
      </c>
      <c r="D33" s="12">
        <v>800</v>
      </c>
      <c r="E33" s="24">
        <v>550</v>
      </c>
    </row>
    <row r="34" spans="1:5">
      <c r="A34" s="41" t="s">
        <v>34</v>
      </c>
      <c r="B34" s="10" t="s">
        <v>31</v>
      </c>
      <c r="C34" s="11" t="s">
        <v>35</v>
      </c>
      <c r="D34" s="12"/>
      <c r="E34" s="24">
        <f>SUM(E35+E38+E41)</f>
        <v>5330.2</v>
      </c>
    </row>
    <row r="35" spans="1:5" ht="143.25" customHeight="1">
      <c r="A35" s="39" t="s">
        <v>36</v>
      </c>
      <c r="B35" s="10" t="s">
        <v>31</v>
      </c>
      <c r="C35" s="11" t="s">
        <v>37</v>
      </c>
      <c r="D35" s="11"/>
      <c r="E35" s="24">
        <v>2118.9</v>
      </c>
    </row>
    <row r="36" spans="1:5" ht="72.75" customHeight="1">
      <c r="A36" s="39" t="s">
        <v>13</v>
      </c>
      <c r="B36" s="10" t="s">
        <v>31</v>
      </c>
      <c r="C36" s="11" t="s">
        <v>37</v>
      </c>
      <c r="D36" s="11" t="s">
        <v>38</v>
      </c>
      <c r="E36" s="24">
        <v>1952.1</v>
      </c>
    </row>
    <row r="37" spans="1:5" ht="30">
      <c r="A37" s="39" t="s">
        <v>26</v>
      </c>
      <c r="B37" s="10" t="s">
        <v>31</v>
      </c>
      <c r="C37" s="11" t="s">
        <v>37</v>
      </c>
      <c r="D37" s="11" t="s">
        <v>39</v>
      </c>
      <c r="E37" s="24">
        <v>166.8</v>
      </c>
    </row>
    <row r="38" spans="1:5" ht="120">
      <c r="A38" s="41" t="s">
        <v>40</v>
      </c>
      <c r="B38" s="10" t="s">
        <v>31</v>
      </c>
      <c r="C38" s="11" t="s">
        <v>41</v>
      </c>
      <c r="D38" s="12"/>
      <c r="E38" s="24">
        <v>1622.1</v>
      </c>
    </row>
    <row r="39" spans="1:5" ht="60">
      <c r="A39" s="39" t="s">
        <v>13</v>
      </c>
      <c r="B39" s="10" t="s">
        <v>31</v>
      </c>
      <c r="C39" s="11" t="s">
        <v>41</v>
      </c>
      <c r="D39" s="12">
        <v>100</v>
      </c>
      <c r="E39" s="24">
        <v>1464</v>
      </c>
    </row>
    <row r="40" spans="1:5" ht="30">
      <c r="A40" s="39" t="s">
        <v>26</v>
      </c>
      <c r="B40" s="10" t="s">
        <v>31</v>
      </c>
      <c r="C40" s="11" t="s">
        <v>41</v>
      </c>
      <c r="D40" s="12">
        <v>200</v>
      </c>
      <c r="E40" s="24">
        <v>158.1</v>
      </c>
    </row>
    <row r="41" spans="1:5" ht="75">
      <c r="A41" s="41" t="s">
        <v>42</v>
      </c>
      <c r="B41" s="10" t="s">
        <v>31</v>
      </c>
      <c r="C41" s="11" t="s">
        <v>43</v>
      </c>
      <c r="D41" s="12"/>
      <c r="E41" s="24">
        <v>1589.2</v>
      </c>
    </row>
    <row r="42" spans="1:5" ht="60">
      <c r="A42" s="39" t="s">
        <v>13</v>
      </c>
      <c r="B42" s="10" t="s">
        <v>31</v>
      </c>
      <c r="C42" s="11" t="s">
        <v>43</v>
      </c>
      <c r="D42" s="12">
        <v>100</v>
      </c>
      <c r="E42" s="24">
        <v>1464</v>
      </c>
    </row>
    <row r="43" spans="1:5" ht="30">
      <c r="A43" s="39" t="s">
        <v>26</v>
      </c>
      <c r="B43" s="10" t="s">
        <v>31</v>
      </c>
      <c r="C43" s="11" t="s">
        <v>43</v>
      </c>
      <c r="D43" s="12">
        <v>200</v>
      </c>
      <c r="E43" s="24">
        <v>125.2</v>
      </c>
    </row>
    <row r="44" spans="1:5" ht="42.75">
      <c r="A44" s="38" t="s">
        <v>44</v>
      </c>
      <c r="B44" s="7" t="s">
        <v>45</v>
      </c>
      <c r="C44" s="8"/>
      <c r="D44" s="9"/>
      <c r="E44" s="32">
        <f>SUM(E45)</f>
        <v>44396.2</v>
      </c>
    </row>
    <row r="45" spans="1:5">
      <c r="A45" s="39" t="s">
        <v>16</v>
      </c>
      <c r="B45" s="10" t="s">
        <v>45</v>
      </c>
      <c r="C45" s="11" t="s">
        <v>17</v>
      </c>
      <c r="D45" s="12"/>
      <c r="E45" s="24">
        <f>SUM(E46)</f>
        <v>44396.2</v>
      </c>
    </row>
    <row r="46" spans="1:5" ht="45">
      <c r="A46" s="42" t="s">
        <v>32</v>
      </c>
      <c r="B46" s="10" t="s">
        <v>45</v>
      </c>
      <c r="C46" s="11" t="s">
        <v>33</v>
      </c>
      <c r="D46" s="12"/>
      <c r="E46" s="24">
        <f>SUM(E47:E49)</f>
        <v>44396.2</v>
      </c>
    </row>
    <row r="47" spans="1:5" ht="60">
      <c r="A47" s="39" t="s">
        <v>13</v>
      </c>
      <c r="B47" s="10" t="s">
        <v>45</v>
      </c>
      <c r="C47" s="11" t="s">
        <v>33</v>
      </c>
      <c r="D47" s="12">
        <v>100</v>
      </c>
      <c r="E47" s="24">
        <f>27006.1+12906.6</f>
        <v>39912.699999999997</v>
      </c>
    </row>
    <row r="48" spans="1:5" ht="30">
      <c r="A48" s="39" t="s">
        <v>26</v>
      </c>
      <c r="B48" s="10" t="s">
        <v>45</v>
      </c>
      <c r="C48" s="11" t="s">
        <v>33</v>
      </c>
      <c r="D48" s="12">
        <v>200</v>
      </c>
      <c r="E48" s="24">
        <f>2644.3+1807.2</f>
        <v>4451.5</v>
      </c>
    </row>
    <row r="49" spans="1:5">
      <c r="A49" s="41" t="s">
        <v>27</v>
      </c>
      <c r="B49" s="10" t="s">
        <v>45</v>
      </c>
      <c r="C49" s="11" t="s">
        <v>33</v>
      </c>
      <c r="D49" s="12">
        <v>800</v>
      </c>
      <c r="E49" s="24">
        <f>22+10</f>
        <v>32</v>
      </c>
    </row>
    <row r="50" spans="1:5">
      <c r="A50" s="38" t="s">
        <v>46</v>
      </c>
      <c r="B50" s="7" t="s">
        <v>47</v>
      </c>
      <c r="C50" s="8"/>
      <c r="D50" s="9"/>
      <c r="E50" s="32">
        <v>30000</v>
      </c>
    </row>
    <row r="51" spans="1:5">
      <c r="A51" s="39" t="s">
        <v>16</v>
      </c>
      <c r="B51" s="10" t="s">
        <v>47</v>
      </c>
      <c r="C51" s="13" t="s">
        <v>17</v>
      </c>
      <c r="D51" s="12"/>
      <c r="E51" s="24">
        <v>30000</v>
      </c>
    </row>
    <row r="52" spans="1:5">
      <c r="A52" s="39" t="s">
        <v>48</v>
      </c>
      <c r="B52" s="10" t="s">
        <v>47</v>
      </c>
      <c r="C52" s="11" t="s">
        <v>49</v>
      </c>
      <c r="D52" s="12"/>
      <c r="E52" s="24">
        <v>30000</v>
      </c>
    </row>
    <row r="53" spans="1:5">
      <c r="A53" s="41" t="s">
        <v>27</v>
      </c>
      <c r="B53" s="10" t="s">
        <v>47</v>
      </c>
      <c r="C53" s="11" t="s">
        <v>49</v>
      </c>
      <c r="D53" s="12">
        <v>800</v>
      </c>
      <c r="E53" s="24">
        <v>30000</v>
      </c>
    </row>
    <row r="54" spans="1:5">
      <c r="A54" s="38" t="s">
        <v>50</v>
      </c>
      <c r="B54" s="7" t="s">
        <v>51</v>
      </c>
      <c r="C54" s="8"/>
      <c r="D54" s="9"/>
      <c r="E54" s="32">
        <f>E55+E70+E76+E80</f>
        <v>217235.3</v>
      </c>
    </row>
    <row r="55" spans="1:5">
      <c r="A55" s="39" t="s">
        <v>16</v>
      </c>
      <c r="B55" s="10" t="s">
        <v>51</v>
      </c>
      <c r="C55" s="11" t="s">
        <v>17</v>
      </c>
      <c r="D55" s="12"/>
      <c r="E55" s="24">
        <f>E56+E60+E64+E66+E68</f>
        <v>135372.4</v>
      </c>
    </row>
    <row r="56" spans="1:5" ht="45">
      <c r="A56" s="42" t="s">
        <v>32</v>
      </c>
      <c r="B56" s="10" t="s">
        <v>51</v>
      </c>
      <c r="C56" s="11" t="s">
        <v>33</v>
      </c>
      <c r="D56" s="12"/>
      <c r="E56" s="24">
        <f>SUM(E57:E59)</f>
        <v>29792.6</v>
      </c>
    </row>
    <row r="57" spans="1:5" ht="60">
      <c r="A57" s="39" t="s">
        <v>13</v>
      </c>
      <c r="B57" s="10" t="s">
        <v>51</v>
      </c>
      <c r="C57" s="11" t="s">
        <v>33</v>
      </c>
      <c r="D57" s="12">
        <v>100</v>
      </c>
      <c r="E57" s="24">
        <v>27842.3</v>
      </c>
    </row>
    <row r="58" spans="1:5" ht="30">
      <c r="A58" s="39" t="s">
        <v>26</v>
      </c>
      <c r="B58" s="10" t="s">
        <v>51</v>
      </c>
      <c r="C58" s="11" t="s">
        <v>33</v>
      </c>
      <c r="D58" s="12">
        <v>200</v>
      </c>
      <c r="E58" s="24">
        <v>1775.3</v>
      </c>
    </row>
    <row r="59" spans="1:5">
      <c r="A59" s="41" t="s">
        <v>27</v>
      </c>
      <c r="B59" s="10" t="s">
        <v>51</v>
      </c>
      <c r="C59" s="11" t="s">
        <v>33</v>
      </c>
      <c r="D59" s="12">
        <v>800</v>
      </c>
      <c r="E59" s="24">
        <v>175</v>
      </c>
    </row>
    <row r="60" spans="1:5" ht="30">
      <c r="A60" s="40" t="s">
        <v>52</v>
      </c>
      <c r="B60" s="10" t="s">
        <v>51</v>
      </c>
      <c r="C60" s="11" t="s">
        <v>53</v>
      </c>
      <c r="D60" s="12"/>
      <c r="E60" s="24">
        <f>SUM(E61:E63)</f>
        <v>81653.2</v>
      </c>
    </row>
    <row r="61" spans="1:5" ht="60">
      <c r="A61" s="39" t="s">
        <v>13</v>
      </c>
      <c r="B61" s="10" t="s">
        <v>51</v>
      </c>
      <c r="C61" s="11" t="s">
        <v>53</v>
      </c>
      <c r="D61" s="12">
        <v>100</v>
      </c>
      <c r="E61" s="24">
        <v>54142.2</v>
      </c>
    </row>
    <row r="62" spans="1:5" ht="30">
      <c r="A62" s="39" t="s">
        <v>26</v>
      </c>
      <c r="B62" s="10" t="s">
        <v>51</v>
      </c>
      <c r="C62" s="11" t="s">
        <v>53</v>
      </c>
      <c r="D62" s="12">
        <v>200</v>
      </c>
      <c r="E62" s="24">
        <v>24055.200000000001</v>
      </c>
    </row>
    <row r="63" spans="1:5">
      <c r="A63" s="41" t="s">
        <v>27</v>
      </c>
      <c r="B63" s="10" t="s">
        <v>51</v>
      </c>
      <c r="C63" s="11" t="s">
        <v>53</v>
      </c>
      <c r="D63" s="12">
        <v>800</v>
      </c>
      <c r="E63" s="24">
        <v>3455.8</v>
      </c>
    </row>
    <row r="64" spans="1:5" ht="30">
      <c r="A64" s="42" t="s">
        <v>54</v>
      </c>
      <c r="B64" s="10" t="s">
        <v>51</v>
      </c>
      <c r="C64" s="11" t="s">
        <v>55</v>
      </c>
      <c r="D64" s="12"/>
      <c r="E64" s="24">
        <f>E65</f>
        <v>1525</v>
      </c>
    </row>
    <row r="65" spans="1:5" ht="30">
      <c r="A65" s="42" t="s">
        <v>56</v>
      </c>
      <c r="B65" s="10" t="s">
        <v>51</v>
      </c>
      <c r="C65" s="11" t="s">
        <v>55</v>
      </c>
      <c r="D65" s="12">
        <v>600</v>
      </c>
      <c r="E65" s="24">
        <f>1470+30+25</f>
        <v>1525</v>
      </c>
    </row>
    <row r="66" spans="1:5">
      <c r="A66" s="39" t="s">
        <v>57</v>
      </c>
      <c r="B66" s="10" t="s">
        <v>51</v>
      </c>
      <c r="C66" s="11" t="s">
        <v>58</v>
      </c>
      <c r="D66" s="12"/>
      <c r="E66" s="24">
        <f>E67</f>
        <v>21626.6</v>
      </c>
    </row>
    <row r="67" spans="1:5">
      <c r="A67" s="41" t="s">
        <v>27</v>
      </c>
      <c r="B67" s="10" t="s">
        <v>51</v>
      </c>
      <c r="C67" s="11" t="s">
        <v>58</v>
      </c>
      <c r="D67" s="12">
        <v>800</v>
      </c>
      <c r="E67" s="24">
        <f>21541+85.6</f>
        <v>21626.6</v>
      </c>
    </row>
    <row r="68" spans="1:5" ht="30">
      <c r="A68" s="39" t="s">
        <v>59</v>
      </c>
      <c r="B68" s="10" t="s">
        <v>51</v>
      </c>
      <c r="C68" s="11" t="s">
        <v>60</v>
      </c>
      <c r="D68" s="12"/>
      <c r="E68" s="24">
        <f>E69</f>
        <v>775</v>
      </c>
    </row>
    <row r="69" spans="1:5">
      <c r="A69" s="39" t="s">
        <v>61</v>
      </c>
      <c r="B69" s="10" t="s">
        <v>51</v>
      </c>
      <c r="C69" s="11" t="s">
        <v>60</v>
      </c>
      <c r="D69" s="12">
        <v>300</v>
      </c>
      <c r="E69" s="24">
        <f>387.5+387.5</f>
        <v>775</v>
      </c>
    </row>
    <row r="70" spans="1:5" ht="45">
      <c r="A70" s="43" t="s">
        <v>62</v>
      </c>
      <c r="B70" s="16" t="s">
        <v>51</v>
      </c>
      <c r="C70" s="14" t="s">
        <v>63</v>
      </c>
      <c r="D70" s="63"/>
      <c r="E70" s="29">
        <f>SUM(E71)</f>
        <v>19059.3</v>
      </c>
    </row>
    <row r="71" spans="1:5" ht="45">
      <c r="A71" s="43" t="s">
        <v>64</v>
      </c>
      <c r="B71" s="16" t="s">
        <v>51</v>
      </c>
      <c r="C71" s="14" t="s">
        <v>65</v>
      </c>
      <c r="D71" s="63"/>
      <c r="E71" s="29">
        <f>SUM(E72)</f>
        <v>19059.3</v>
      </c>
    </row>
    <row r="72" spans="1:5" ht="30">
      <c r="A72" s="44" t="s">
        <v>66</v>
      </c>
      <c r="B72" s="16" t="s">
        <v>51</v>
      </c>
      <c r="C72" s="15" t="s">
        <v>67</v>
      </c>
      <c r="D72" s="63"/>
      <c r="E72" s="29">
        <f>SUM(E73:E75)</f>
        <v>19059.3</v>
      </c>
    </row>
    <row r="73" spans="1:5" ht="60">
      <c r="A73" s="44" t="s">
        <v>13</v>
      </c>
      <c r="B73" s="16" t="s">
        <v>51</v>
      </c>
      <c r="C73" s="14" t="s">
        <v>67</v>
      </c>
      <c r="D73" s="63">
        <v>100</v>
      </c>
      <c r="E73" s="29">
        <v>17531.7</v>
      </c>
    </row>
    <row r="74" spans="1:5" ht="30">
      <c r="A74" s="44" t="s">
        <v>26</v>
      </c>
      <c r="B74" s="16" t="s">
        <v>51</v>
      </c>
      <c r="C74" s="14" t="s">
        <v>67</v>
      </c>
      <c r="D74" s="63">
        <v>200</v>
      </c>
      <c r="E74" s="29">
        <v>1431.6</v>
      </c>
    </row>
    <row r="75" spans="1:5">
      <c r="A75" s="41" t="s">
        <v>27</v>
      </c>
      <c r="B75" s="16" t="s">
        <v>51</v>
      </c>
      <c r="C75" s="14" t="s">
        <v>67</v>
      </c>
      <c r="D75" s="63">
        <v>800</v>
      </c>
      <c r="E75" s="29">
        <v>96</v>
      </c>
    </row>
    <row r="76" spans="1:5" ht="60">
      <c r="A76" s="43" t="s">
        <v>420</v>
      </c>
      <c r="B76" s="16" t="s">
        <v>51</v>
      </c>
      <c r="C76" s="14" t="s">
        <v>68</v>
      </c>
      <c r="D76" s="63"/>
      <c r="E76" s="29">
        <f>SUM(E77)</f>
        <v>2800</v>
      </c>
    </row>
    <row r="77" spans="1:5" ht="30">
      <c r="A77" s="41" t="s">
        <v>69</v>
      </c>
      <c r="B77" s="16" t="s">
        <v>51</v>
      </c>
      <c r="C77" s="14" t="s">
        <v>70</v>
      </c>
      <c r="D77" s="63"/>
      <c r="E77" s="29">
        <f>SUM(E78)</f>
        <v>2800</v>
      </c>
    </row>
    <row r="78" spans="1:5" ht="45">
      <c r="A78" s="41" t="s">
        <v>71</v>
      </c>
      <c r="B78" s="16" t="s">
        <v>51</v>
      </c>
      <c r="C78" s="14" t="s">
        <v>72</v>
      </c>
      <c r="D78" s="63"/>
      <c r="E78" s="29">
        <f>SUM(E79)</f>
        <v>2800</v>
      </c>
    </row>
    <row r="79" spans="1:5" ht="30">
      <c r="A79" s="44" t="s">
        <v>26</v>
      </c>
      <c r="B79" s="16" t="s">
        <v>51</v>
      </c>
      <c r="C79" s="14" t="s">
        <v>72</v>
      </c>
      <c r="D79" s="63">
        <v>200</v>
      </c>
      <c r="E79" s="29">
        <v>2800</v>
      </c>
    </row>
    <row r="80" spans="1:5" ht="30">
      <c r="A80" s="43" t="s">
        <v>73</v>
      </c>
      <c r="B80" s="16" t="s">
        <v>51</v>
      </c>
      <c r="C80" s="14" t="s">
        <v>74</v>
      </c>
      <c r="D80" s="63"/>
      <c r="E80" s="29">
        <f>SUM(E81+E83+E85)</f>
        <v>60003.600000000006</v>
      </c>
    </row>
    <row r="81" spans="1:5">
      <c r="A81" s="43" t="s">
        <v>421</v>
      </c>
      <c r="B81" s="16" t="s">
        <v>51</v>
      </c>
      <c r="C81" s="14" t="s">
        <v>75</v>
      </c>
      <c r="D81" s="63"/>
      <c r="E81" s="29">
        <v>18886.400000000001</v>
      </c>
    </row>
    <row r="82" spans="1:5" ht="30">
      <c r="A82" s="44" t="s">
        <v>26</v>
      </c>
      <c r="B82" s="16" t="s">
        <v>51</v>
      </c>
      <c r="C82" s="14" t="s">
        <v>75</v>
      </c>
      <c r="D82" s="63">
        <v>200</v>
      </c>
      <c r="E82" s="29">
        <v>18886.400000000001</v>
      </c>
    </row>
    <row r="83" spans="1:5" ht="30">
      <c r="A83" s="44" t="s">
        <v>66</v>
      </c>
      <c r="B83" s="16" t="s">
        <v>51</v>
      </c>
      <c r="C83" s="14" t="s">
        <v>76</v>
      </c>
      <c r="D83" s="63"/>
      <c r="E83" s="29">
        <f>SUM(E84)</f>
        <v>22669.200000000001</v>
      </c>
    </row>
    <row r="84" spans="1:5" ht="30">
      <c r="A84" s="44" t="s">
        <v>77</v>
      </c>
      <c r="B84" s="16" t="s">
        <v>51</v>
      </c>
      <c r="C84" s="14" t="s">
        <v>76</v>
      </c>
      <c r="D84" s="63">
        <v>600</v>
      </c>
      <c r="E84" s="29">
        <v>22669.200000000001</v>
      </c>
    </row>
    <row r="85" spans="1:5" ht="30">
      <c r="A85" s="44" t="s">
        <v>78</v>
      </c>
      <c r="B85" s="16" t="s">
        <v>51</v>
      </c>
      <c r="C85" s="14" t="s">
        <v>79</v>
      </c>
      <c r="D85" s="63"/>
      <c r="E85" s="29">
        <f>SUM(E86)</f>
        <v>18448</v>
      </c>
    </row>
    <row r="86" spans="1:5" ht="30">
      <c r="A86" s="44" t="s">
        <v>26</v>
      </c>
      <c r="B86" s="16" t="s">
        <v>51</v>
      </c>
      <c r="C86" s="14" t="s">
        <v>79</v>
      </c>
      <c r="D86" s="63">
        <v>200</v>
      </c>
      <c r="E86" s="29">
        <v>18448</v>
      </c>
    </row>
    <row r="87" spans="1:5">
      <c r="A87" s="38" t="s">
        <v>80</v>
      </c>
      <c r="B87" s="7" t="s">
        <v>81</v>
      </c>
      <c r="C87" s="8"/>
      <c r="D87" s="9"/>
      <c r="E87" s="32">
        <v>501.7</v>
      </c>
    </row>
    <row r="88" spans="1:5" s="21" customFormat="1">
      <c r="A88" s="38" t="s">
        <v>82</v>
      </c>
      <c r="B88" s="7" t="s">
        <v>83</v>
      </c>
      <c r="C88" s="8"/>
      <c r="D88" s="9"/>
      <c r="E88" s="32">
        <v>501.7</v>
      </c>
    </row>
    <row r="89" spans="1:5">
      <c r="A89" s="39" t="s">
        <v>16</v>
      </c>
      <c r="B89" s="10" t="s">
        <v>83</v>
      </c>
      <c r="C89" s="11" t="s">
        <v>17</v>
      </c>
      <c r="D89" s="12"/>
      <c r="E89" s="24">
        <v>501.7</v>
      </c>
    </row>
    <row r="90" spans="1:5">
      <c r="A90" s="39" t="s">
        <v>84</v>
      </c>
      <c r="B90" s="10" t="s">
        <v>83</v>
      </c>
      <c r="C90" s="11" t="s">
        <v>85</v>
      </c>
      <c r="D90" s="12"/>
      <c r="E90" s="24">
        <v>200</v>
      </c>
    </row>
    <row r="91" spans="1:5" ht="30">
      <c r="A91" s="39" t="s">
        <v>26</v>
      </c>
      <c r="B91" s="10" t="s">
        <v>83</v>
      </c>
      <c r="C91" s="11" t="s">
        <v>85</v>
      </c>
      <c r="D91" s="12">
        <v>200</v>
      </c>
      <c r="E91" s="24">
        <v>200</v>
      </c>
    </row>
    <row r="92" spans="1:5">
      <c r="A92" s="39" t="s">
        <v>86</v>
      </c>
      <c r="B92" s="10" t="s">
        <v>83</v>
      </c>
      <c r="C92" s="11" t="s">
        <v>87</v>
      </c>
      <c r="D92" s="12"/>
      <c r="E92" s="24">
        <f>SUM(E93:E93)</f>
        <v>301.7</v>
      </c>
    </row>
    <row r="93" spans="1:5" ht="30">
      <c r="A93" s="39" t="s">
        <v>26</v>
      </c>
      <c r="B93" s="10" t="s">
        <v>83</v>
      </c>
      <c r="C93" s="11" t="s">
        <v>87</v>
      </c>
      <c r="D93" s="12">
        <v>200</v>
      </c>
      <c r="E93" s="24">
        <v>301.7</v>
      </c>
    </row>
    <row r="94" spans="1:5" ht="28.5">
      <c r="A94" s="38" t="s">
        <v>88</v>
      </c>
      <c r="B94" s="7" t="s">
        <v>89</v>
      </c>
      <c r="C94" s="8"/>
      <c r="D94" s="9"/>
      <c r="E94" s="32">
        <f>SUM(E95)</f>
        <v>62218.6</v>
      </c>
    </row>
    <row r="95" spans="1:5" s="21" customFormat="1" ht="42.75">
      <c r="A95" s="58" t="s">
        <v>90</v>
      </c>
      <c r="B95" s="7" t="s">
        <v>91</v>
      </c>
      <c r="C95" s="8"/>
      <c r="D95" s="9"/>
      <c r="E95" s="32">
        <f>SUM(E96)</f>
        <v>62218.6</v>
      </c>
    </row>
    <row r="96" spans="1:5" ht="45">
      <c r="A96" s="45" t="s">
        <v>92</v>
      </c>
      <c r="B96" s="10" t="s">
        <v>91</v>
      </c>
      <c r="C96" s="11" t="s">
        <v>93</v>
      </c>
      <c r="D96" s="12"/>
      <c r="E96" s="24">
        <f>SUM(E97+E100+E105+E111)</f>
        <v>62218.6</v>
      </c>
    </row>
    <row r="97" spans="1:5" ht="30">
      <c r="A97" s="45" t="s">
        <v>94</v>
      </c>
      <c r="B97" s="10" t="s">
        <v>91</v>
      </c>
      <c r="C97" s="11" t="s">
        <v>95</v>
      </c>
      <c r="D97" s="12"/>
      <c r="E97" s="24">
        <v>11625</v>
      </c>
    </row>
    <row r="98" spans="1:5">
      <c r="A98" s="45" t="s">
        <v>96</v>
      </c>
      <c r="B98" s="10" t="s">
        <v>91</v>
      </c>
      <c r="C98" s="11" t="s">
        <v>97</v>
      </c>
      <c r="D98" s="12"/>
      <c r="E98" s="24">
        <v>11625</v>
      </c>
    </row>
    <row r="99" spans="1:5" ht="30">
      <c r="A99" s="39" t="s">
        <v>26</v>
      </c>
      <c r="B99" s="10" t="s">
        <v>91</v>
      </c>
      <c r="C99" s="11" t="s">
        <v>97</v>
      </c>
      <c r="D99" s="12">
        <v>200</v>
      </c>
      <c r="E99" s="24">
        <v>11625</v>
      </c>
    </row>
    <row r="100" spans="1:5" ht="45">
      <c r="A100" s="39" t="s">
        <v>98</v>
      </c>
      <c r="B100" s="10" t="s">
        <v>91</v>
      </c>
      <c r="C100" s="11" t="s">
        <v>99</v>
      </c>
      <c r="D100" s="12"/>
      <c r="E100" s="24">
        <f>SUM(E101+E103)</f>
        <v>1887</v>
      </c>
    </row>
    <row r="101" spans="1:5" ht="45">
      <c r="A101" s="39" t="s">
        <v>100</v>
      </c>
      <c r="B101" s="17" t="s">
        <v>91</v>
      </c>
      <c r="C101" s="17" t="s">
        <v>101</v>
      </c>
      <c r="D101" s="17"/>
      <c r="E101" s="24">
        <v>70</v>
      </c>
    </row>
    <row r="102" spans="1:5" ht="30">
      <c r="A102" s="39" t="s">
        <v>26</v>
      </c>
      <c r="B102" s="17" t="s">
        <v>91</v>
      </c>
      <c r="C102" s="17" t="s">
        <v>101</v>
      </c>
      <c r="D102" s="17" t="s">
        <v>39</v>
      </c>
      <c r="E102" s="24">
        <v>70</v>
      </c>
    </row>
    <row r="103" spans="1:5" ht="30">
      <c r="A103" s="39" t="s">
        <v>102</v>
      </c>
      <c r="B103" s="10" t="s">
        <v>91</v>
      </c>
      <c r="C103" s="11" t="s">
        <v>103</v>
      </c>
      <c r="D103" s="12"/>
      <c r="E103" s="24">
        <v>1817</v>
      </c>
    </row>
    <row r="104" spans="1:5" ht="60">
      <c r="A104" s="39" t="s">
        <v>13</v>
      </c>
      <c r="B104" s="10" t="s">
        <v>91</v>
      </c>
      <c r="C104" s="11" t="s">
        <v>103</v>
      </c>
      <c r="D104" s="12">
        <v>100</v>
      </c>
      <c r="E104" s="24">
        <v>1817</v>
      </c>
    </row>
    <row r="105" spans="1:5" ht="30">
      <c r="A105" s="45" t="s">
        <v>104</v>
      </c>
      <c r="B105" s="10" t="s">
        <v>91</v>
      </c>
      <c r="C105" s="11" t="s">
        <v>105</v>
      </c>
      <c r="D105" s="12"/>
      <c r="E105" s="24">
        <f>SUM(E106+E109)</f>
        <v>2325</v>
      </c>
    </row>
    <row r="106" spans="1:5">
      <c r="A106" s="45" t="s">
        <v>106</v>
      </c>
      <c r="B106" s="10" t="s">
        <v>91</v>
      </c>
      <c r="C106" s="11" t="s">
        <v>107</v>
      </c>
      <c r="D106" s="12"/>
      <c r="E106" s="24">
        <v>2256</v>
      </c>
    </row>
    <row r="107" spans="1:5" ht="60">
      <c r="A107" s="39" t="s">
        <v>13</v>
      </c>
      <c r="B107" s="10" t="s">
        <v>91</v>
      </c>
      <c r="C107" s="11" t="s">
        <v>107</v>
      </c>
      <c r="D107" s="12">
        <v>100</v>
      </c>
      <c r="E107" s="24">
        <v>1171.8</v>
      </c>
    </row>
    <row r="108" spans="1:5" ht="30">
      <c r="A108" s="39" t="s">
        <v>26</v>
      </c>
      <c r="B108" s="10" t="s">
        <v>91</v>
      </c>
      <c r="C108" s="11" t="s">
        <v>107</v>
      </c>
      <c r="D108" s="12">
        <v>200</v>
      </c>
      <c r="E108" s="24">
        <v>1084.2</v>
      </c>
    </row>
    <row r="109" spans="1:5">
      <c r="A109" s="39" t="s">
        <v>108</v>
      </c>
      <c r="B109" s="10" t="s">
        <v>91</v>
      </c>
      <c r="C109" s="11" t="s">
        <v>109</v>
      </c>
      <c r="D109" s="12"/>
      <c r="E109" s="24">
        <v>69</v>
      </c>
    </row>
    <row r="110" spans="1:5" ht="30">
      <c r="A110" s="39" t="s">
        <v>26</v>
      </c>
      <c r="B110" s="10" t="s">
        <v>91</v>
      </c>
      <c r="C110" s="11" t="s">
        <v>109</v>
      </c>
      <c r="D110" s="12">
        <v>200</v>
      </c>
      <c r="E110" s="24">
        <v>69</v>
      </c>
    </row>
    <row r="111" spans="1:5" ht="45">
      <c r="A111" s="39" t="s">
        <v>110</v>
      </c>
      <c r="B111" s="10" t="s">
        <v>91</v>
      </c>
      <c r="C111" s="11" t="s">
        <v>111</v>
      </c>
      <c r="D111" s="12"/>
      <c r="E111" s="24">
        <f>SUM(E112)</f>
        <v>46381.599999999999</v>
      </c>
    </row>
    <row r="112" spans="1:5" ht="30">
      <c r="A112" s="40" t="s">
        <v>52</v>
      </c>
      <c r="B112" s="10" t="s">
        <v>91</v>
      </c>
      <c r="C112" s="13" t="s">
        <v>112</v>
      </c>
      <c r="D112" s="12"/>
      <c r="E112" s="24">
        <f>SUM(E113:E115)</f>
        <v>46381.599999999999</v>
      </c>
    </row>
    <row r="113" spans="1:5" ht="60">
      <c r="A113" s="39" t="s">
        <v>13</v>
      </c>
      <c r="B113" s="10" t="s">
        <v>91</v>
      </c>
      <c r="C113" s="13" t="s">
        <v>112</v>
      </c>
      <c r="D113" s="12">
        <v>100</v>
      </c>
      <c r="E113" s="24">
        <v>42949.1</v>
      </c>
    </row>
    <row r="114" spans="1:5" ht="30">
      <c r="A114" s="39" t="s">
        <v>26</v>
      </c>
      <c r="B114" s="10" t="s">
        <v>91</v>
      </c>
      <c r="C114" s="13" t="s">
        <v>112</v>
      </c>
      <c r="D114" s="12">
        <v>200</v>
      </c>
      <c r="E114" s="24">
        <v>2954.3</v>
      </c>
    </row>
    <row r="115" spans="1:5">
      <c r="A115" s="41" t="s">
        <v>27</v>
      </c>
      <c r="B115" s="10" t="s">
        <v>91</v>
      </c>
      <c r="C115" s="13" t="s">
        <v>112</v>
      </c>
      <c r="D115" s="12">
        <v>800</v>
      </c>
      <c r="E115" s="24">
        <v>478.2</v>
      </c>
    </row>
    <row r="116" spans="1:5">
      <c r="A116" s="46" t="s">
        <v>113</v>
      </c>
      <c r="B116" s="20" t="s">
        <v>114</v>
      </c>
      <c r="C116" s="19"/>
      <c r="D116" s="64"/>
      <c r="E116" s="33">
        <f>E117+E123+E130+E172+E147</f>
        <v>506403.2</v>
      </c>
    </row>
    <row r="117" spans="1:5">
      <c r="A117" s="47" t="s">
        <v>115</v>
      </c>
      <c r="B117" s="20" t="s">
        <v>116</v>
      </c>
      <c r="C117" s="19"/>
      <c r="D117" s="64"/>
      <c r="E117" s="33">
        <f>SUM(E119)</f>
        <v>683.5</v>
      </c>
    </row>
    <row r="118" spans="1:5">
      <c r="A118" s="39" t="s">
        <v>16</v>
      </c>
      <c r="B118" s="16" t="s">
        <v>116</v>
      </c>
      <c r="C118" s="14" t="s">
        <v>17</v>
      </c>
      <c r="D118" s="64"/>
      <c r="E118" s="29">
        <f>E119</f>
        <v>683.5</v>
      </c>
    </row>
    <row r="119" spans="1:5">
      <c r="A119" s="41" t="s">
        <v>34</v>
      </c>
      <c r="B119" s="16" t="s">
        <v>116</v>
      </c>
      <c r="C119" s="14" t="s">
        <v>35</v>
      </c>
      <c r="D119" s="63"/>
      <c r="E119" s="29">
        <f>SUM(E120)</f>
        <v>683.5</v>
      </c>
    </row>
    <row r="120" spans="1:5" ht="45">
      <c r="A120" s="41" t="s">
        <v>117</v>
      </c>
      <c r="B120" s="16" t="s">
        <v>116</v>
      </c>
      <c r="C120" s="11" t="s">
        <v>118</v>
      </c>
      <c r="D120" s="63"/>
      <c r="E120" s="29">
        <f>SUM(E121)</f>
        <v>683.5</v>
      </c>
    </row>
    <row r="121" spans="1:5" ht="105">
      <c r="A121" s="48" t="s">
        <v>119</v>
      </c>
      <c r="B121" s="16" t="s">
        <v>116</v>
      </c>
      <c r="C121" s="11" t="s">
        <v>118</v>
      </c>
      <c r="D121" s="63"/>
      <c r="E121" s="29">
        <f>SUM(E122)</f>
        <v>683.5</v>
      </c>
    </row>
    <row r="122" spans="1:5" ht="30">
      <c r="A122" s="39" t="s">
        <v>26</v>
      </c>
      <c r="B122" s="16" t="s">
        <v>116</v>
      </c>
      <c r="C122" s="11" t="s">
        <v>118</v>
      </c>
      <c r="D122" s="63">
        <v>200</v>
      </c>
      <c r="E122" s="29">
        <v>683.5</v>
      </c>
    </row>
    <row r="123" spans="1:5">
      <c r="A123" s="46" t="s">
        <v>120</v>
      </c>
      <c r="B123" s="20" t="s">
        <v>121</v>
      </c>
      <c r="C123" s="19"/>
      <c r="D123" s="64"/>
      <c r="E123" s="33">
        <f>SUM(E124)</f>
        <v>27519.200000000001</v>
      </c>
    </row>
    <row r="124" spans="1:5" ht="45">
      <c r="A124" s="43" t="s">
        <v>92</v>
      </c>
      <c r="B124" s="16" t="s">
        <v>121</v>
      </c>
      <c r="C124" s="14" t="s">
        <v>93</v>
      </c>
      <c r="D124" s="63"/>
      <c r="E124" s="29">
        <f>SUM(E125)</f>
        <v>27519.200000000001</v>
      </c>
    </row>
    <row r="125" spans="1:5" ht="30">
      <c r="A125" s="43" t="s">
        <v>122</v>
      </c>
      <c r="B125" s="16" t="s">
        <v>121</v>
      </c>
      <c r="C125" s="14" t="s">
        <v>123</v>
      </c>
      <c r="D125" s="63"/>
      <c r="E125" s="29">
        <f>SUM(E126+E128)</f>
        <v>27519.200000000001</v>
      </c>
    </row>
    <row r="126" spans="1:5" ht="30">
      <c r="A126" s="49" t="s">
        <v>124</v>
      </c>
      <c r="B126" s="16" t="s">
        <v>121</v>
      </c>
      <c r="C126" s="14" t="s">
        <v>125</v>
      </c>
      <c r="D126" s="63"/>
      <c r="E126" s="29">
        <f>SUM(E127)</f>
        <v>26635.7</v>
      </c>
    </row>
    <row r="127" spans="1:5" ht="30">
      <c r="A127" s="44" t="s">
        <v>126</v>
      </c>
      <c r="B127" s="16" t="s">
        <v>121</v>
      </c>
      <c r="C127" s="14" t="s">
        <v>125</v>
      </c>
      <c r="D127" s="63">
        <v>400</v>
      </c>
      <c r="E127" s="29">
        <v>26635.7</v>
      </c>
    </row>
    <row r="128" spans="1:5" ht="45">
      <c r="A128" s="44" t="s">
        <v>127</v>
      </c>
      <c r="B128" s="16" t="s">
        <v>121</v>
      </c>
      <c r="C128" s="14" t="s">
        <v>128</v>
      </c>
      <c r="D128" s="63"/>
      <c r="E128" s="29">
        <f>SUM(E129)</f>
        <v>883.5</v>
      </c>
    </row>
    <row r="129" spans="1:5" ht="30">
      <c r="A129" s="44" t="s">
        <v>126</v>
      </c>
      <c r="B129" s="16" t="s">
        <v>121</v>
      </c>
      <c r="C129" s="14" t="s">
        <v>128</v>
      </c>
      <c r="D129" s="63">
        <v>400</v>
      </c>
      <c r="E129" s="29">
        <v>883.5</v>
      </c>
    </row>
    <row r="130" spans="1:5">
      <c r="A130" s="46" t="s">
        <v>129</v>
      </c>
      <c r="B130" s="20" t="s">
        <v>130</v>
      </c>
      <c r="C130" s="19"/>
      <c r="D130" s="64"/>
      <c r="E130" s="33">
        <f>SUM(E131)</f>
        <v>82444.600000000006</v>
      </c>
    </row>
    <row r="131" spans="1:5" ht="30">
      <c r="A131" s="43" t="s">
        <v>131</v>
      </c>
      <c r="B131" s="16" t="s">
        <v>130</v>
      </c>
      <c r="C131" s="14" t="s">
        <v>132</v>
      </c>
      <c r="D131" s="63"/>
      <c r="E131" s="29">
        <f>SUM(E132)</f>
        <v>82444.600000000006</v>
      </c>
    </row>
    <row r="132" spans="1:5" ht="30">
      <c r="A132" s="43" t="s">
        <v>133</v>
      </c>
      <c r="B132" s="16" t="s">
        <v>130</v>
      </c>
      <c r="C132" s="14" t="s">
        <v>134</v>
      </c>
      <c r="D132" s="63"/>
      <c r="E132" s="29">
        <f>SUM(E133+E135+E137+E139+E141+E143+E145)</f>
        <v>82444.600000000006</v>
      </c>
    </row>
    <row r="133" spans="1:5" ht="30">
      <c r="A133" s="44" t="s">
        <v>66</v>
      </c>
      <c r="B133" s="16" t="s">
        <v>130</v>
      </c>
      <c r="C133" s="14" t="s">
        <v>135</v>
      </c>
      <c r="D133" s="63"/>
      <c r="E133" s="29">
        <f>SUM(E134)</f>
        <v>4295.7</v>
      </c>
    </row>
    <row r="134" spans="1:5" ht="30">
      <c r="A134" s="44" t="s">
        <v>77</v>
      </c>
      <c r="B134" s="16" t="s">
        <v>130</v>
      </c>
      <c r="C134" s="14" t="s">
        <v>135</v>
      </c>
      <c r="D134" s="63">
        <v>600</v>
      </c>
      <c r="E134" s="29">
        <v>4295.7</v>
      </c>
    </row>
    <row r="135" spans="1:5" ht="45">
      <c r="A135" s="43" t="s">
        <v>136</v>
      </c>
      <c r="B135" s="16" t="s">
        <v>130</v>
      </c>
      <c r="C135" s="14" t="s">
        <v>137</v>
      </c>
      <c r="D135" s="63"/>
      <c r="E135" s="29">
        <f>SUM(E136)</f>
        <v>36082.9</v>
      </c>
    </row>
    <row r="136" spans="1:5">
      <c r="A136" s="44" t="s">
        <v>27</v>
      </c>
      <c r="B136" s="16" t="s">
        <v>130</v>
      </c>
      <c r="C136" s="14" t="s">
        <v>137</v>
      </c>
      <c r="D136" s="63">
        <v>800</v>
      </c>
      <c r="E136" s="29">
        <v>36082.9</v>
      </c>
    </row>
    <row r="137" spans="1:5" ht="90">
      <c r="A137" s="43" t="s">
        <v>138</v>
      </c>
      <c r="B137" s="16" t="s">
        <v>130</v>
      </c>
      <c r="C137" s="14" t="s">
        <v>139</v>
      </c>
      <c r="D137" s="63"/>
      <c r="E137" s="29">
        <f>SUM(E138)</f>
        <v>7838.9</v>
      </c>
    </row>
    <row r="138" spans="1:5">
      <c r="A138" s="44" t="s">
        <v>27</v>
      </c>
      <c r="B138" s="16" t="s">
        <v>130</v>
      </c>
      <c r="C138" s="14" t="s">
        <v>139</v>
      </c>
      <c r="D138" s="63">
        <v>800</v>
      </c>
      <c r="E138" s="29">
        <v>7838.9</v>
      </c>
    </row>
    <row r="139" spans="1:5" ht="75">
      <c r="A139" s="50" t="s">
        <v>140</v>
      </c>
      <c r="B139" s="16" t="s">
        <v>130</v>
      </c>
      <c r="C139" s="14" t="s">
        <v>141</v>
      </c>
      <c r="D139" s="63"/>
      <c r="E139" s="29">
        <f>SUM(E140)</f>
        <v>992</v>
      </c>
    </row>
    <row r="140" spans="1:5">
      <c r="A140" s="44" t="s">
        <v>27</v>
      </c>
      <c r="B140" s="16" t="s">
        <v>130</v>
      </c>
      <c r="C140" s="14" t="s">
        <v>141</v>
      </c>
      <c r="D140" s="63">
        <v>800</v>
      </c>
      <c r="E140" s="29">
        <v>992</v>
      </c>
    </row>
    <row r="141" spans="1:5" ht="60">
      <c r="A141" s="44" t="s">
        <v>142</v>
      </c>
      <c r="B141" s="16" t="s">
        <v>130</v>
      </c>
      <c r="C141" s="14" t="s">
        <v>143</v>
      </c>
      <c r="D141" s="63"/>
      <c r="E141" s="29">
        <f>SUM(E142)</f>
        <v>3221.6</v>
      </c>
    </row>
    <row r="142" spans="1:5">
      <c r="A142" s="44" t="s">
        <v>27</v>
      </c>
      <c r="B142" s="16" t="s">
        <v>130</v>
      </c>
      <c r="C142" s="14" t="s">
        <v>143</v>
      </c>
      <c r="D142" s="63">
        <v>800</v>
      </c>
      <c r="E142" s="29">
        <v>3221.6</v>
      </c>
    </row>
    <row r="143" spans="1:5" ht="75">
      <c r="A143" s="43" t="s">
        <v>144</v>
      </c>
      <c r="B143" s="16" t="s">
        <v>130</v>
      </c>
      <c r="C143" s="14" t="s">
        <v>145</v>
      </c>
      <c r="D143" s="63"/>
      <c r="E143" s="29">
        <f>SUM(E144)</f>
        <v>19096.5</v>
      </c>
    </row>
    <row r="144" spans="1:5">
      <c r="A144" s="44" t="s">
        <v>27</v>
      </c>
      <c r="B144" s="16" t="s">
        <v>130</v>
      </c>
      <c r="C144" s="14" t="s">
        <v>145</v>
      </c>
      <c r="D144" s="63">
        <v>800</v>
      </c>
      <c r="E144" s="29">
        <v>19096.5</v>
      </c>
    </row>
    <row r="145" spans="1:5" ht="30">
      <c r="A145" s="44" t="s">
        <v>146</v>
      </c>
      <c r="B145" s="16" t="s">
        <v>130</v>
      </c>
      <c r="C145" s="14" t="s">
        <v>147</v>
      </c>
      <c r="D145" s="63"/>
      <c r="E145" s="29">
        <f>SUM(E146)</f>
        <v>10917</v>
      </c>
    </row>
    <row r="146" spans="1:5" ht="30">
      <c r="A146" s="44" t="s">
        <v>26</v>
      </c>
      <c r="B146" s="16" t="s">
        <v>130</v>
      </c>
      <c r="C146" s="14" t="s">
        <v>147</v>
      </c>
      <c r="D146" s="63">
        <v>200</v>
      </c>
      <c r="E146" s="29">
        <v>10917</v>
      </c>
    </row>
    <row r="147" spans="1:5">
      <c r="A147" s="46" t="s">
        <v>148</v>
      </c>
      <c r="B147" s="20" t="s">
        <v>149</v>
      </c>
      <c r="C147" s="19"/>
      <c r="D147" s="64"/>
      <c r="E147" s="33">
        <f>E148+E168</f>
        <v>366715.5</v>
      </c>
    </row>
    <row r="148" spans="1:5" ht="30">
      <c r="A148" s="43" t="s">
        <v>131</v>
      </c>
      <c r="B148" s="16" t="s">
        <v>149</v>
      </c>
      <c r="C148" s="14" t="s">
        <v>132</v>
      </c>
      <c r="D148" s="63"/>
      <c r="E148" s="29">
        <f>E149</f>
        <v>336715.5</v>
      </c>
    </row>
    <row r="149" spans="1:5" ht="45">
      <c r="A149" s="43" t="s">
        <v>150</v>
      </c>
      <c r="B149" s="16" t="s">
        <v>149</v>
      </c>
      <c r="C149" s="14" t="s">
        <v>151</v>
      </c>
      <c r="D149" s="63"/>
      <c r="E149" s="29">
        <f>E150+E152+E154+E156+E158+E160+E162+E164+E166</f>
        <v>336715.5</v>
      </c>
    </row>
    <row r="150" spans="1:5" ht="45">
      <c r="A150" s="43" t="s">
        <v>152</v>
      </c>
      <c r="B150" s="16" t="s">
        <v>149</v>
      </c>
      <c r="C150" s="14" t="s">
        <v>153</v>
      </c>
      <c r="D150" s="63"/>
      <c r="E150" s="29">
        <f>SUM(E151)</f>
        <v>5425</v>
      </c>
    </row>
    <row r="151" spans="1:5" ht="30">
      <c r="A151" s="44" t="s">
        <v>126</v>
      </c>
      <c r="B151" s="16" t="s">
        <v>149</v>
      </c>
      <c r="C151" s="14" t="s">
        <v>153</v>
      </c>
      <c r="D151" s="63">
        <v>400</v>
      </c>
      <c r="E151" s="29">
        <v>5425</v>
      </c>
    </row>
    <row r="152" spans="1:5" ht="45">
      <c r="A152" s="44" t="s">
        <v>154</v>
      </c>
      <c r="B152" s="16" t="s">
        <v>149</v>
      </c>
      <c r="C152" s="14" t="s">
        <v>155</v>
      </c>
      <c r="D152" s="63"/>
      <c r="E152" s="29">
        <f>SUM(E153)</f>
        <v>6200</v>
      </c>
    </row>
    <row r="153" spans="1:5" ht="30">
      <c r="A153" s="44" t="s">
        <v>126</v>
      </c>
      <c r="B153" s="16" t="s">
        <v>149</v>
      </c>
      <c r="C153" s="14" t="s">
        <v>155</v>
      </c>
      <c r="D153" s="63">
        <v>400</v>
      </c>
      <c r="E153" s="29">
        <v>6200</v>
      </c>
    </row>
    <row r="154" spans="1:5" ht="60">
      <c r="A154" s="44" t="s">
        <v>422</v>
      </c>
      <c r="B154" s="16" t="s">
        <v>149</v>
      </c>
      <c r="C154" s="14" t="s">
        <v>156</v>
      </c>
      <c r="D154" s="63"/>
      <c r="E154" s="29">
        <f>SUM(E155)</f>
        <v>2790</v>
      </c>
    </row>
    <row r="155" spans="1:5" ht="30">
      <c r="A155" s="44" t="s">
        <v>126</v>
      </c>
      <c r="B155" s="16" t="s">
        <v>149</v>
      </c>
      <c r="C155" s="14" t="s">
        <v>156</v>
      </c>
      <c r="D155" s="63">
        <v>400</v>
      </c>
      <c r="E155" s="29">
        <v>2790</v>
      </c>
    </row>
    <row r="156" spans="1:5" ht="30">
      <c r="A156" s="44" t="s">
        <v>157</v>
      </c>
      <c r="B156" s="16" t="s">
        <v>149</v>
      </c>
      <c r="C156" s="14" t="s">
        <v>158</v>
      </c>
      <c r="D156" s="63"/>
      <c r="E156" s="29">
        <f>SUM(E157)</f>
        <v>3177.5</v>
      </c>
    </row>
    <row r="157" spans="1:5" ht="30">
      <c r="A157" s="44" t="s">
        <v>26</v>
      </c>
      <c r="B157" s="16" t="s">
        <v>149</v>
      </c>
      <c r="C157" s="14" t="s">
        <v>158</v>
      </c>
      <c r="D157" s="63">
        <v>200</v>
      </c>
      <c r="E157" s="29">
        <v>3177.5</v>
      </c>
    </row>
    <row r="158" spans="1:5" ht="30">
      <c r="A158" s="44" t="s">
        <v>159</v>
      </c>
      <c r="B158" s="16" t="s">
        <v>149</v>
      </c>
      <c r="C158" s="14" t="s">
        <v>160</v>
      </c>
      <c r="D158" s="63"/>
      <c r="E158" s="29">
        <f>SUM(E159)</f>
        <v>5696.2</v>
      </c>
    </row>
    <row r="159" spans="1:5" ht="30">
      <c r="A159" s="44" t="s">
        <v>26</v>
      </c>
      <c r="B159" s="16" t="s">
        <v>149</v>
      </c>
      <c r="C159" s="14" t="s">
        <v>160</v>
      </c>
      <c r="D159" s="63">
        <v>200</v>
      </c>
      <c r="E159" s="29">
        <v>5696.2</v>
      </c>
    </row>
    <row r="160" spans="1:5" ht="45">
      <c r="A160" s="43" t="s">
        <v>161</v>
      </c>
      <c r="B160" s="16" t="s">
        <v>149</v>
      </c>
      <c r="C160" s="14" t="s">
        <v>162</v>
      </c>
      <c r="D160" s="63"/>
      <c r="E160" s="29">
        <f>SUM(E161)</f>
        <v>253755.9</v>
      </c>
    </row>
    <row r="161" spans="1:5">
      <c r="A161" s="44" t="s">
        <v>27</v>
      </c>
      <c r="B161" s="16" t="s">
        <v>149</v>
      </c>
      <c r="C161" s="14" t="s">
        <v>162</v>
      </c>
      <c r="D161" s="63">
        <v>800</v>
      </c>
      <c r="E161" s="29">
        <v>253755.9</v>
      </c>
    </row>
    <row r="162" spans="1:5" ht="45">
      <c r="A162" s="43" t="s">
        <v>163</v>
      </c>
      <c r="B162" s="16" t="s">
        <v>149</v>
      </c>
      <c r="C162" s="14" t="s">
        <v>164</v>
      </c>
      <c r="D162" s="63"/>
      <c r="E162" s="29">
        <f>SUM(E163)</f>
        <v>36337.4</v>
      </c>
    </row>
    <row r="163" spans="1:5">
      <c r="A163" s="44" t="s">
        <v>27</v>
      </c>
      <c r="B163" s="16" t="s">
        <v>149</v>
      </c>
      <c r="C163" s="14" t="s">
        <v>164</v>
      </c>
      <c r="D163" s="63">
        <v>800</v>
      </c>
      <c r="E163" s="29">
        <v>36337.4</v>
      </c>
    </row>
    <row r="164" spans="1:5">
      <c r="A164" s="43" t="s">
        <v>165</v>
      </c>
      <c r="B164" s="16" t="s">
        <v>149</v>
      </c>
      <c r="C164" s="14" t="s">
        <v>166</v>
      </c>
      <c r="D164" s="63"/>
      <c r="E164" s="29">
        <f>SUM(E165)</f>
        <v>22946</v>
      </c>
    </row>
    <row r="165" spans="1:5" ht="30">
      <c r="A165" s="44" t="s">
        <v>26</v>
      </c>
      <c r="B165" s="16" t="s">
        <v>149</v>
      </c>
      <c r="C165" s="14" t="s">
        <v>166</v>
      </c>
      <c r="D165" s="63">
        <v>200</v>
      </c>
      <c r="E165" s="29">
        <v>22946</v>
      </c>
    </row>
    <row r="166" spans="1:5" ht="60">
      <c r="A166" s="43" t="s">
        <v>167</v>
      </c>
      <c r="B166" s="16" t="s">
        <v>149</v>
      </c>
      <c r="C166" s="14" t="s">
        <v>168</v>
      </c>
      <c r="D166" s="63"/>
      <c r="E166" s="29">
        <f>SUM(E167)</f>
        <v>387.5</v>
      </c>
    </row>
    <row r="167" spans="1:5">
      <c r="A167" s="44" t="s">
        <v>27</v>
      </c>
      <c r="B167" s="16" t="s">
        <v>149</v>
      </c>
      <c r="C167" s="14" t="s">
        <v>168</v>
      </c>
      <c r="D167" s="63">
        <v>800</v>
      </c>
      <c r="E167" s="29">
        <v>387.5</v>
      </c>
    </row>
    <row r="168" spans="1:5" ht="60">
      <c r="A168" s="44" t="s">
        <v>169</v>
      </c>
      <c r="B168" s="16" t="s">
        <v>149</v>
      </c>
      <c r="C168" s="14" t="s">
        <v>68</v>
      </c>
      <c r="D168" s="63"/>
      <c r="E168" s="29">
        <f>SUM(E169)</f>
        <v>30000</v>
      </c>
    </row>
    <row r="169" spans="1:5" ht="30">
      <c r="A169" s="44" t="s">
        <v>170</v>
      </c>
      <c r="B169" s="16" t="s">
        <v>149</v>
      </c>
      <c r="C169" s="14" t="s">
        <v>171</v>
      </c>
      <c r="D169" s="63"/>
      <c r="E169" s="29">
        <f>SUM(E170)</f>
        <v>30000</v>
      </c>
    </row>
    <row r="170" spans="1:5" ht="45">
      <c r="A170" s="44" t="s">
        <v>172</v>
      </c>
      <c r="B170" s="16" t="s">
        <v>149</v>
      </c>
      <c r="C170" s="14" t="s">
        <v>173</v>
      </c>
      <c r="D170" s="63"/>
      <c r="E170" s="29">
        <f>SUM(E171)</f>
        <v>30000</v>
      </c>
    </row>
    <row r="171" spans="1:5" ht="30">
      <c r="A171" s="44" t="s">
        <v>26</v>
      </c>
      <c r="B171" s="16" t="s">
        <v>149</v>
      </c>
      <c r="C171" s="14" t="s">
        <v>173</v>
      </c>
      <c r="D171" s="63">
        <v>200</v>
      </c>
      <c r="E171" s="29">
        <v>30000</v>
      </c>
    </row>
    <row r="172" spans="1:5">
      <c r="A172" s="46" t="s">
        <v>174</v>
      </c>
      <c r="B172" s="20" t="s">
        <v>175</v>
      </c>
      <c r="C172" s="19"/>
      <c r="D172" s="64"/>
      <c r="E172" s="33">
        <f>SUM(E202+E173)</f>
        <v>29040.399999999998</v>
      </c>
    </row>
    <row r="173" spans="1:5" ht="30">
      <c r="A173" s="43" t="s">
        <v>176</v>
      </c>
      <c r="B173" s="16" t="s">
        <v>175</v>
      </c>
      <c r="C173" s="14" t="s">
        <v>177</v>
      </c>
      <c r="D173" s="63"/>
      <c r="E173" s="29">
        <f>SUM(E174+E187)</f>
        <v>12345.3</v>
      </c>
    </row>
    <row r="174" spans="1:5">
      <c r="A174" s="43" t="s">
        <v>178</v>
      </c>
      <c r="B174" s="16" t="s">
        <v>175</v>
      </c>
      <c r="C174" s="14" t="s">
        <v>179</v>
      </c>
      <c r="D174" s="63"/>
      <c r="E174" s="29">
        <f>SUM(E175+E177+E179+E181+E183+E185)</f>
        <v>8757</v>
      </c>
    </row>
    <row r="175" spans="1:5" ht="45">
      <c r="A175" s="43" t="s">
        <v>180</v>
      </c>
      <c r="B175" s="16" t="s">
        <v>175</v>
      </c>
      <c r="C175" s="14" t="s">
        <v>181</v>
      </c>
      <c r="D175" s="63"/>
      <c r="E175" s="29">
        <f>SUM(E176)</f>
        <v>4789.5</v>
      </c>
    </row>
    <row r="176" spans="1:5" ht="30">
      <c r="A176" s="44" t="s">
        <v>126</v>
      </c>
      <c r="B176" s="16" t="s">
        <v>175</v>
      </c>
      <c r="C176" s="14" t="s">
        <v>181</v>
      </c>
      <c r="D176" s="63">
        <v>400</v>
      </c>
      <c r="E176" s="29">
        <v>4789.5</v>
      </c>
    </row>
    <row r="177" spans="1:5" ht="45">
      <c r="A177" s="44" t="s">
        <v>182</v>
      </c>
      <c r="B177" s="16" t="s">
        <v>175</v>
      </c>
      <c r="C177" s="14" t="s">
        <v>183</v>
      </c>
      <c r="D177" s="63"/>
      <c r="E177" s="29">
        <f>SUM(E178)</f>
        <v>407.7</v>
      </c>
    </row>
    <row r="178" spans="1:5" ht="30">
      <c r="A178" s="44" t="s">
        <v>126</v>
      </c>
      <c r="B178" s="16" t="s">
        <v>175</v>
      </c>
      <c r="C178" s="14" t="s">
        <v>183</v>
      </c>
      <c r="D178" s="63">
        <v>400</v>
      </c>
      <c r="E178" s="29">
        <v>407.7</v>
      </c>
    </row>
    <row r="179" spans="1:5" ht="30">
      <c r="A179" s="44" t="s">
        <v>184</v>
      </c>
      <c r="B179" s="16" t="s">
        <v>175</v>
      </c>
      <c r="C179" s="14" t="s">
        <v>185</v>
      </c>
      <c r="D179" s="63"/>
      <c r="E179" s="29">
        <f>SUM(E180)</f>
        <v>100.8</v>
      </c>
    </row>
    <row r="180" spans="1:5" ht="30">
      <c r="A180" s="44" t="s">
        <v>126</v>
      </c>
      <c r="B180" s="16" t="s">
        <v>175</v>
      </c>
      <c r="C180" s="14" t="s">
        <v>185</v>
      </c>
      <c r="D180" s="63">
        <v>400</v>
      </c>
      <c r="E180" s="29">
        <v>100.8</v>
      </c>
    </row>
    <row r="181" spans="1:5" ht="30">
      <c r="A181" s="44" t="s">
        <v>186</v>
      </c>
      <c r="B181" s="16" t="s">
        <v>175</v>
      </c>
      <c r="C181" s="14" t="s">
        <v>187</v>
      </c>
      <c r="D181" s="63"/>
      <c r="E181" s="29">
        <f>SUM(E182)</f>
        <v>67.2</v>
      </c>
    </row>
    <row r="182" spans="1:5" ht="30">
      <c r="A182" s="44" t="s">
        <v>126</v>
      </c>
      <c r="B182" s="16" t="s">
        <v>175</v>
      </c>
      <c r="C182" s="14" t="s">
        <v>187</v>
      </c>
      <c r="D182" s="63">
        <v>400</v>
      </c>
      <c r="E182" s="29">
        <v>67.2</v>
      </c>
    </row>
    <row r="183" spans="1:5" ht="30">
      <c r="A183" s="44" t="s">
        <v>188</v>
      </c>
      <c r="B183" s="16" t="s">
        <v>175</v>
      </c>
      <c r="C183" s="14" t="s">
        <v>189</v>
      </c>
      <c r="D183" s="63"/>
      <c r="E183" s="29">
        <f>SUM(E184)</f>
        <v>2374.6</v>
      </c>
    </row>
    <row r="184" spans="1:5" ht="30">
      <c r="A184" s="44" t="s">
        <v>126</v>
      </c>
      <c r="B184" s="16" t="s">
        <v>175</v>
      </c>
      <c r="C184" s="14" t="s">
        <v>189</v>
      </c>
      <c r="D184" s="63">
        <v>400</v>
      </c>
      <c r="E184" s="29">
        <v>2374.6</v>
      </c>
    </row>
    <row r="185" spans="1:5" ht="30">
      <c r="A185" s="44" t="s">
        <v>190</v>
      </c>
      <c r="B185" s="16" t="s">
        <v>175</v>
      </c>
      <c r="C185" s="14" t="s">
        <v>191</v>
      </c>
      <c r="D185" s="63"/>
      <c r="E185" s="29">
        <f>SUM(E186)</f>
        <v>1017.2</v>
      </c>
    </row>
    <row r="186" spans="1:5" ht="30">
      <c r="A186" s="44" t="s">
        <v>126</v>
      </c>
      <c r="B186" s="16" t="s">
        <v>175</v>
      </c>
      <c r="C186" s="14" t="s">
        <v>191</v>
      </c>
      <c r="D186" s="63">
        <v>400</v>
      </c>
      <c r="E186" s="29">
        <v>1017.2</v>
      </c>
    </row>
    <row r="187" spans="1:5" ht="30">
      <c r="A187" s="44" t="s">
        <v>192</v>
      </c>
      <c r="B187" s="16" t="s">
        <v>175</v>
      </c>
      <c r="C187" s="14" t="s">
        <v>193</v>
      </c>
      <c r="D187" s="63"/>
      <c r="E187" s="29">
        <f>SUM(E188+E190+E194+E200)+E192+E196+E198</f>
        <v>3588.3</v>
      </c>
    </row>
    <row r="188" spans="1:5" ht="30">
      <c r="A188" s="44" t="s">
        <v>194</v>
      </c>
      <c r="B188" s="16" t="s">
        <v>175</v>
      </c>
      <c r="C188" s="14" t="s">
        <v>195</v>
      </c>
      <c r="D188" s="63"/>
      <c r="E188" s="29">
        <f>SUM(E189)</f>
        <v>379.8</v>
      </c>
    </row>
    <row r="189" spans="1:5" ht="30">
      <c r="A189" s="44" t="s">
        <v>77</v>
      </c>
      <c r="B189" s="16" t="s">
        <v>175</v>
      </c>
      <c r="C189" s="14" t="s">
        <v>195</v>
      </c>
      <c r="D189" s="63">
        <v>600</v>
      </c>
      <c r="E189" s="29">
        <v>379.8</v>
      </c>
    </row>
    <row r="190" spans="1:5" ht="45">
      <c r="A190" s="44" t="s">
        <v>196</v>
      </c>
      <c r="B190" s="16" t="s">
        <v>175</v>
      </c>
      <c r="C190" s="14" t="s">
        <v>197</v>
      </c>
      <c r="D190" s="63"/>
      <c r="E190" s="29">
        <f>SUM(E191)</f>
        <v>286.8</v>
      </c>
    </row>
    <row r="191" spans="1:5" ht="30">
      <c r="A191" s="44" t="s">
        <v>26</v>
      </c>
      <c r="B191" s="16" t="s">
        <v>175</v>
      </c>
      <c r="C191" s="14" t="s">
        <v>197</v>
      </c>
      <c r="D191" s="63">
        <v>200</v>
      </c>
      <c r="E191" s="29">
        <v>286.8</v>
      </c>
    </row>
    <row r="192" spans="1:5">
      <c r="A192" s="44" t="s">
        <v>198</v>
      </c>
      <c r="B192" s="16" t="s">
        <v>175</v>
      </c>
      <c r="C192" s="14" t="s">
        <v>199</v>
      </c>
      <c r="D192" s="63"/>
      <c r="E192" s="29">
        <f>SUM(E193)</f>
        <v>1782.5</v>
      </c>
    </row>
    <row r="193" spans="1:5" ht="30">
      <c r="A193" s="44" t="s">
        <v>126</v>
      </c>
      <c r="B193" s="16" t="s">
        <v>175</v>
      </c>
      <c r="C193" s="14" t="s">
        <v>199</v>
      </c>
      <c r="D193" s="63">
        <v>400</v>
      </c>
      <c r="E193" s="29">
        <v>1782.5</v>
      </c>
    </row>
    <row r="194" spans="1:5" ht="60">
      <c r="A194" s="59" t="s">
        <v>200</v>
      </c>
      <c r="B194" s="17" t="s">
        <v>175</v>
      </c>
      <c r="C194" s="60" t="s">
        <v>201</v>
      </c>
      <c r="D194" s="17"/>
      <c r="E194" s="29">
        <f t="shared" ref="E194" si="0">SUM(E195)</f>
        <v>155</v>
      </c>
    </row>
    <row r="195" spans="1:5">
      <c r="A195" s="41" t="s">
        <v>27</v>
      </c>
      <c r="B195" s="17" t="s">
        <v>175</v>
      </c>
      <c r="C195" s="60" t="s">
        <v>201</v>
      </c>
      <c r="D195" s="17" t="s">
        <v>202</v>
      </c>
      <c r="E195" s="29">
        <v>155</v>
      </c>
    </row>
    <row r="196" spans="1:5">
      <c r="A196" s="44" t="s">
        <v>203</v>
      </c>
      <c r="B196" s="16" t="s">
        <v>175</v>
      </c>
      <c r="C196" s="14" t="s">
        <v>204</v>
      </c>
      <c r="D196" s="63"/>
      <c r="E196" s="29">
        <f>SUM(E197)</f>
        <v>387.5</v>
      </c>
    </row>
    <row r="197" spans="1:5">
      <c r="A197" s="44" t="s">
        <v>27</v>
      </c>
      <c r="B197" s="16" t="s">
        <v>175</v>
      </c>
      <c r="C197" s="14" t="s">
        <v>204</v>
      </c>
      <c r="D197" s="63">
        <v>800</v>
      </c>
      <c r="E197" s="29">
        <v>387.5</v>
      </c>
    </row>
    <row r="198" spans="1:5" ht="60">
      <c r="A198" s="44" t="s">
        <v>205</v>
      </c>
      <c r="B198" s="16" t="s">
        <v>175</v>
      </c>
      <c r="C198" s="14" t="s">
        <v>206</v>
      </c>
      <c r="D198" s="63"/>
      <c r="E198" s="29">
        <f>SUM(E199)</f>
        <v>387.5</v>
      </c>
    </row>
    <row r="199" spans="1:5">
      <c r="A199" s="44" t="s">
        <v>27</v>
      </c>
      <c r="B199" s="16" t="s">
        <v>175</v>
      </c>
      <c r="C199" s="14" t="s">
        <v>206</v>
      </c>
      <c r="D199" s="63">
        <v>800</v>
      </c>
      <c r="E199" s="29">
        <v>387.5</v>
      </c>
    </row>
    <row r="200" spans="1:5" ht="60">
      <c r="A200" s="44" t="s">
        <v>207</v>
      </c>
      <c r="B200" s="16" t="s">
        <v>175</v>
      </c>
      <c r="C200" s="14" t="s">
        <v>208</v>
      </c>
      <c r="D200" s="63"/>
      <c r="E200" s="29">
        <f>SUM(E201)</f>
        <v>209.2</v>
      </c>
    </row>
    <row r="201" spans="1:5">
      <c r="A201" s="44" t="s">
        <v>27</v>
      </c>
      <c r="B201" s="16" t="s">
        <v>175</v>
      </c>
      <c r="C201" s="14" t="s">
        <v>208</v>
      </c>
      <c r="D201" s="63">
        <v>800</v>
      </c>
      <c r="E201" s="29">
        <v>209.2</v>
      </c>
    </row>
    <row r="202" spans="1:5" ht="60">
      <c r="A202" s="43" t="s">
        <v>419</v>
      </c>
      <c r="B202" s="16" t="s">
        <v>175</v>
      </c>
      <c r="C202" s="14" t="s">
        <v>209</v>
      </c>
      <c r="D202" s="63"/>
      <c r="E202" s="29">
        <f>SUM(E203)</f>
        <v>16695.099999999999</v>
      </c>
    </row>
    <row r="203" spans="1:5" ht="30">
      <c r="A203" s="43" t="s">
        <v>418</v>
      </c>
      <c r="B203" s="16" t="s">
        <v>175</v>
      </c>
      <c r="C203" s="14" t="s">
        <v>210</v>
      </c>
      <c r="D203" s="63"/>
      <c r="E203" s="29">
        <f>SUM(E204)</f>
        <v>16695.099999999999</v>
      </c>
    </row>
    <row r="204" spans="1:5" ht="30">
      <c r="A204" s="44" t="s">
        <v>26</v>
      </c>
      <c r="B204" s="16" t="s">
        <v>175</v>
      </c>
      <c r="C204" s="14" t="s">
        <v>210</v>
      </c>
      <c r="D204" s="63">
        <v>200</v>
      </c>
      <c r="E204" s="29">
        <v>16695.099999999999</v>
      </c>
    </row>
    <row r="205" spans="1:5">
      <c r="A205" s="46" t="s">
        <v>211</v>
      </c>
      <c r="B205" s="20" t="s">
        <v>212</v>
      </c>
      <c r="C205" s="18"/>
      <c r="D205" s="20"/>
      <c r="E205" s="34">
        <f>E206+E226+E246+E262</f>
        <v>382061</v>
      </c>
    </row>
    <row r="206" spans="1:5">
      <c r="A206" s="46" t="s">
        <v>213</v>
      </c>
      <c r="B206" s="20" t="s">
        <v>214</v>
      </c>
      <c r="C206" s="18"/>
      <c r="D206" s="20"/>
      <c r="E206" s="34">
        <f>E207+E215</f>
        <v>41640.199999999997</v>
      </c>
    </row>
    <row r="207" spans="1:5" ht="45">
      <c r="A207" s="43" t="s">
        <v>62</v>
      </c>
      <c r="B207" s="16" t="s">
        <v>214</v>
      </c>
      <c r="C207" s="14" t="s">
        <v>63</v>
      </c>
      <c r="D207" s="63"/>
      <c r="E207" s="29">
        <f>E208+E212</f>
        <v>3303.2</v>
      </c>
    </row>
    <row r="208" spans="1:5" ht="30">
      <c r="A208" s="43" t="s">
        <v>215</v>
      </c>
      <c r="B208" s="16" t="s">
        <v>214</v>
      </c>
      <c r="C208" s="14" t="s">
        <v>216</v>
      </c>
      <c r="D208" s="63"/>
      <c r="E208" s="29">
        <f>SUM(E209)</f>
        <v>2295.6</v>
      </c>
    </row>
    <row r="209" spans="1:5" ht="30">
      <c r="A209" s="43" t="s">
        <v>217</v>
      </c>
      <c r="B209" s="16" t="s">
        <v>214</v>
      </c>
      <c r="C209" s="14" t="s">
        <v>218</v>
      </c>
      <c r="D209" s="63"/>
      <c r="E209" s="29">
        <f>E210+E211</f>
        <v>2295.6</v>
      </c>
    </row>
    <row r="210" spans="1:5" ht="30">
      <c r="A210" s="44" t="s">
        <v>26</v>
      </c>
      <c r="B210" s="16" t="s">
        <v>214</v>
      </c>
      <c r="C210" s="14" t="s">
        <v>218</v>
      </c>
      <c r="D210" s="63">
        <v>200</v>
      </c>
      <c r="E210" s="29">
        <v>775</v>
      </c>
    </row>
    <row r="211" spans="1:5" ht="30">
      <c r="A211" s="44" t="s">
        <v>126</v>
      </c>
      <c r="B211" s="16" t="s">
        <v>214</v>
      </c>
      <c r="C211" s="14" t="s">
        <v>218</v>
      </c>
      <c r="D211" s="63">
        <v>400</v>
      </c>
      <c r="E211" s="29">
        <v>1520.6</v>
      </c>
    </row>
    <row r="212" spans="1:5" ht="45">
      <c r="A212" s="43" t="s">
        <v>64</v>
      </c>
      <c r="B212" s="16" t="s">
        <v>214</v>
      </c>
      <c r="C212" s="14" t="s">
        <v>65</v>
      </c>
      <c r="D212" s="63"/>
      <c r="E212" s="29">
        <f>SUM(E213)</f>
        <v>1007.6</v>
      </c>
    </row>
    <row r="213" spans="1:5">
      <c r="A213" s="43" t="s">
        <v>219</v>
      </c>
      <c r="B213" s="16" t="s">
        <v>214</v>
      </c>
      <c r="C213" s="14" t="s">
        <v>220</v>
      </c>
      <c r="D213" s="63"/>
      <c r="E213" s="29">
        <f>SUM(E214)</f>
        <v>1007.6</v>
      </c>
    </row>
    <row r="214" spans="1:5" ht="30">
      <c r="A214" s="44" t="s">
        <v>26</v>
      </c>
      <c r="B214" s="16" t="s">
        <v>214</v>
      </c>
      <c r="C214" s="14" t="s">
        <v>220</v>
      </c>
      <c r="D214" s="63">
        <v>200</v>
      </c>
      <c r="E214" s="29">
        <v>1007.6</v>
      </c>
    </row>
    <row r="215" spans="1:5" ht="60">
      <c r="A215" s="43" t="s">
        <v>420</v>
      </c>
      <c r="B215" s="16" t="s">
        <v>214</v>
      </c>
      <c r="C215" s="14" t="s">
        <v>68</v>
      </c>
      <c r="D215" s="63"/>
      <c r="E215" s="29">
        <f>E216+E223</f>
        <v>38337</v>
      </c>
    </row>
    <row r="216" spans="1:5" ht="45">
      <c r="A216" s="43" t="s">
        <v>221</v>
      </c>
      <c r="B216" s="16" t="s">
        <v>214</v>
      </c>
      <c r="C216" s="14" t="s">
        <v>222</v>
      </c>
      <c r="D216" s="63"/>
      <c r="E216" s="29">
        <f>E217+E219+E221</f>
        <v>24887.3</v>
      </c>
    </row>
    <row r="217" spans="1:5" ht="45">
      <c r="A217" s="43" t="s">
        <v>223</v>
      </c>
      <c r="B217" s="16" t="s">
        <v>214</v>
      </c>
      <c r="C217" s="14" t="s">
        <v>224</v>
      </c>
      <c r="D217" s="63"/>
      <c r="E217" s="29">
        <f>SUM(E218)</f>
        <v>19787.8</v>
      </c>
    </row>
    <row r="218" spans="1:5">
      <c r="A218" s="44" t="s">
        <v>27</v>
      </c>
      <c r="B218" s="16" t="s">
        <v>214</v>
      </c>
      <c r="C218" s="14" t="s">
        <v>224</v>
      </c>
      <c r="D218" s="63">
        <v>800</v>
      </c>
      <c r="E218" s="29">
        <v>19787.8</v>
      </c>
    </row>
    <row r="219" spans="1:5" ht="45">
      <c r="A219" s="44" t="s">
        <v>225</v>
      </c>
      <c r="B219" s="16" t="s">
        <v>214</v>
      </c>
      <c r="C219" s="14" t="s">
        <v>226</v>
      </c>
      <c r="D219" s="63"/>
      <c r="E219" s="29">
        <f>SUM(E220)</f>
        <v>1472.5</v>
      </c>
    </row>
    <row r="220" spans="1:5" ht="30">
      <c r="A220" s="44" t="s">
        <v>26</v>
      </c>
      <c r="B220" s="16" t="s">
        <v>214</v>
      </c>
      <c r="C220" s="14" t="s">
        <v>226</v>
      </c>
      <c r="D220" s="63">
        <v>200</v>
      </c>
      <c r="E220" s="29">
        <v>1472.5</v>
      </c>
    </row>
    <row r="221" spans="1:5" ht="30">
      <c r="A221" s="44" t="s">
        <v>227</v>
      </c>
      <c r="B221" s="16" t="s">
        <v>214</v>
      </c>
      <c r="C221" s="14" t="s">
        <v>228</v>
      </c>
      <c r="D221" s="63"/>
      <c r="E221" s="29">
        <f>SUM(E222)</f>
        <v>3627</v>
      </c>
    </row>
    <row r="222" spans="1:5" ht="30">
      <c r="A222" s="44" t="s">
        <v>26</v>
      </c>
      <c r="B222" s="16" t="s">
        <v>214</v>
      </c>
      <c r="C222" s="14" t="s">
        <v>228</v>
      </c>
      <c r="D222" s="63">
        <v>200</v>
      </c>
      <c r="E222" s="29">
        <v>3627</v>
      </c>
    </row>
    <row r="223" spans="1:5" ht="30">
      <c r="A223" s="44" t="s">
        <v>229</v>
      </c>
      <c r="B223" s="16" t="s">
        <v>214</v>
      </c>
      <c r="C223" s="14" t="s">
        <v>230</v>
      </c>
      <c r="D223" s="63"/>
      <c r="E223" s="29">
        <f>E224</f>
        <v>13449.7</v>
      </c>
    </row>
    <row r="224" spans="1:5" ht="30">
      <c r="A224" s="44" t="s">
        <v>231</v>
      </c>
      <c r="B224" s="16" t="s">
        <v>214</v>
      </c>
      <c r="C224" s="14" t="s">
        <v>232</v>
      </c>
      <c r="D224" s="63"/>
      <c r="E224" s="29">
        <f>SUM(E225)</f>
        <v>13449.7</v>
      </c>
    </row>
    <row r="225" spans="1:5" ht="30">
      <c r="A225" s="44" t="s">
        <v>26</v>
      </c>
      <c r="B225" s="16" t="s">
        <v>214</v>
      </c>
      <c r="C225" s="14" t="s">
        <v>232</v>
      </c>
      <c r="D225" s="63">
        <v>200</v>
      </c>
      <c r="E225" s="29">
        <f>6200+7249.7</f>
        <v>13449.7</v>
      </c>
    </row>
    <row r="226" spans="1:5">
      <c r="A226" s="46" t="s">
        <v>233</v>
      </c>
      <c r="B226" s="20" t="s">
        <v>234</v>
      </c>
      <c r="C226" s="61"/>
      <c r="D226" s="64"/>
      <c r="E226" s="33">
        <f>E228+E232</f>
        <v>31106.9</v>
      </c>
    </row>
    <row r="227" spans="1:5">
      <c r="A227" s="39" t="s">
        <v>16</v>
      </c>
      <c r="B227" s="16" t="s">
        <v>234</v>
      </c>
      <c r="C227" s="14" t="s">
        <v>17</v>
      </c>
      <c r="D227" s="64"/>
      <c r="E227" s="29">
        <f>E228</f>
        <v>12463.1</v>
      </c>
    </row>
    <row r="228" spans="1:5">
      <c r="A228" s="41" t="s">
        <v>34</v>
      </c>
      <c r="B228" s="16" t="s">
        <v>234</v>
      </c>
      <c r="C228" s="14" t="s">
        <v>35</v>
      </c>
      <c r="D228" s="63"/>
      <c r="E228" s="29">
        <f>SUM(E229)</f>
        <v>12463.1</v>
      </c>
    </row>
    <row r="229" spans="1:5" ht="45">
      <c r="A229" s="41" t="s">
        <v>235</v>
      </c>
      <c r="B229" s="16" t="s">
        <v>234</v>
      </c>
      <c r="C229" s="14" t="s">
        <v>236</v>
      </c>
      <c r="D229" s="63"/>
      <c r="E229" s="29">
        <f>SUM(E230)</f>
        <v>12463.1</v>
      </c>
    </row>
    <row r="230" spans="1:5" ht="135">
      <c r="A230" s="48" t="s">
        <v>237</v>
      </c>
      <c r="B230" s="16" t="s">
        <v>234</v>
      </c>
      <c r="C230" s="16" t="s">
        <v>236</v>
      </c>
      <c r="D230" s="63"/>
      <c r="E230" s="29">
        <f>SUM(E231)</f>
        <v>12463.1</v>
      </c>
    </row>
    <row r="231" spans="1:5">
      <c r="A231" s="44" t="s">
        <v>27</v>
      </c>
      <c r="B231" s="16" t="s">
        <v>234</v>
      </c>
      <c r="C231" s="16" t="s">
        <v>236</v>
      </c>
      <c r="D231" s="63">
        <v>800</v>
      </c>
      <c r="E231" s="29">
        <v>12463.1</v>
      </c>
    </row>
    <row r="232" spans="1:5" ht="60">
      <c r="A232" s="43" t="s">
        <v>420</v>
      </c>
      <c r="B232" s="16" t="s">
        <v>234</v>
      </c>
      <c r="C232" s="14" t="s">
        <v>68</v>
      </c>
      <c r="D232" s="63"/>
      <c r="E232" s="29">
        <f>SUM(E233)</f>
        <v>18643.8</v>
      </c>
    </row>
    <row r="233" spans="1:5" ht="45">
      <c r="A233" s="49" t="s">
        <v>221</v>
      </c>
      <c r="B233" s="16" t="s">
        <v>234</v>
      </c>
      <c r="C233" s="14" t="s">
        <v>222</v>
      </c>
      <c r="D233" s="63"/>
      <c r="E233" s="29">
        <f>E234+E236+E238+E240+E242+E244</f>
        <v>18643.8</v>
      </c>
    </row>
    <row r="234" spans="1:5">
      <c r="A234" s="49" t="s">
        <v>238</v>
      </c>
      <c r="B234" s="16" t="s">
        <v>234</v>
      </c>
      <c r="C234" s="14" t="s">
        <v>239</v>
      </c>
      <c r="D234" s="63"/>
      <c r="E234" s="29">
        <f>SUM(E235)</f>
        <v>1937.5</v>
      </c>
    </row>
    <row r="235" spans="1:5" ht="30">
      <c r="A235" s="44" t="s">
        <v>126</v>
      </c>
      <c r="B235" s="16" t="s">
        <v>234</v>
      </c>
      <c r="C235" s="14" t="s">
        <v>239</v>
      </c>
      <c r="D235" s="63">
        <v>400</v>
      </c>
      <c r="E235" s="29">
        <v>1937.5</v>
      </c>
    </row>
    <row r="236" spans="1:5" ht="30">
      <c r="A236" s="51" t="s">
        <v>240</v>
      </c>
      <c r="B236" s="16" t="s">
        <v>234</v>
      </c>
      <c r="C236" s="14" t="s">
        <v>241</v>
      </c>
      <c r="D236" s="63"/>
      <c r="E236" s="29">
        <f>SUM(E237)</f>
        <v>775</v>
      </c>
    </row>
    <row r="237" spans="1:5" ht="30">
      <c r="A237" s="44" t="s">
        <v>126</v>
      </c>
      <c r="B237" s="16" t="s">
        <v>234</v>
      </c>
      <c r="C237" s="14" t="s">
        <v>241</v>
      </c>
      <c r="D237" s="63">
        <v>400</v>
      </c>
      <c r="E237" s="29">
        <v>775</v>
      </c>
    </row>
    <row r="238" spans="1:5" ht="30">
      <c r="A238" s="43" t="s">
        <v>242</v>
      </c>
      <c r="B238" s="16" t="s">
        <v>234</v>
      </c>
      <c r="C238" s="14" t="s">
        <v>243</v>
      </c>
      <c r="D238" s="63"/>
      <c r="E238" s="29">
        <f>SUM(E239)</f>
        <v>775</v>
      </c>
    </row>
    <row r="239" spans="1:5" ht="30">
      <c r="A239" s="44" t="s">
        <v>126</v>
      </c>
      <c r="B239" s="16" t="s">
        <v>234</v>
      </c>
      <c r="C239" s="14" t="s">
        <v>243</v>
      </c>
      <c r="D239" s="63">
        <v>400</v>
      </c>
      <c r="E239" s="29">
        <v>775</v>
      </c>
    </row>
    <row r="240" spans="1:5" ht="30">
      <c r="A240" s="44" t="s">
        <v>244</v>
      </c>
      <c r="B240" s="16" t="s">
        <v>234</v>
      </c>
      <c r="C240" s="14" t="s">
        <v>245</v>
      </c>
      <c r="D240" s="63"/>
      <c r="E240" s="29">
        <f>SUM(E241)</f>
        <v>5425</v>
      </c>
    </row>
    <row r="241" spans="1:5" ht="30">
      <c r="A241" s="44" t="s">
        <v>126</v>
      </c>
      <c r="B241" s="16" t="s">
        <v>234</v>
      </c>
      <c r="C241" s="14" t="s">
        <v>245</v>
      </c>
      <c r="D241" s="63">
        <v>400</v>
      </c>
      <c r="E241" s="29">
        <v>5425</v>
      </c>
    </row>
    <row r="242" spans="1:5" ht="30">
      <c r="A242" s="43" t="s">
        <v>246</v>
      </c>
      <c r="B242" s="16" t="s">
        <v>234</v>
      </c>
      <c r="C242" s="14" t="s">
        <v>247</v>
      </c>
      <c r="D242" s="63"/>
      <c r="E242" s="29">
        <f>SUM(E243)</f>
        <v>7888.3</v>
      </c>
    </row>
    <row r="243" spans="1:5">
      <c r="A243" s="44" t="s">
        <v>27</v>
      </c>
      <c r="B243" s="16" t="s">
        <v>234</v>
      </c>
      <c r="C243" s="14" t="s">
        <v>247</v>
      </c>
      <c r="D243" s="63">
        <v>800</v>
      </c>
      <c r="E243" s="29">
        <v>7888.3</v>
      </c>
    </row>
    <row r="244" spans="1:5" ht="45">
      <c r="A244" s="43" t="s">
        <v>248</v>
      </c>
      <c r="B244" s="16" t="s">
        <v>234</v>
      </c>
      <c r="C244" s="14" t="s">
        <v>249</v>
      </c>
      <c r="D244" s="63"/>
      <c r="E244" s="29">
        <f>SUM(E245)</f>
        <v>1843</v>
      </c>
    </row>
    <row r="245" spans="1:5">
      <c r="A245" s="44" t="s">
        <v>27</v>
      </c>
      <c r="B245" s="16" t="s">
        <v>234</v>
      </c>
      <c r="C245" s="14" t="s">
        <v>249</v>
      </c>
      <c r="D245" s="63">
        <v>800</v>
      </c>
      <c r="E245" s="29">
        <v>1843</v>
      </c>
    </row>
    <row r="246" spans="1:5">
      <c r="A246" s="46" t="s">
        <v>250</v>
      </c>
      <c r="B246" s="20" t="s">
        <v>251</v>
      </c>
      <c r="C246" s="19"/>
      <c r="D246" s="64"/>
      <c r="E246" s="33">
        <f>SUM(E248)+E250</f>
        <v>208831.9</v>
      </c>
    </row>
    <row r="247" spans="1:5">
      <c r="A247" s="39" t="s">
        <v>16</v>
      </c>
      <c r="B247" s="16" t="s">
        <v>251</v>
      </c>
      <c r="C247" s="14" t="s">
        <v>17</v>
      </c>
      <c r="D247" s="64"/>
      <c r="E247" s="29">
        <f>E248</f>
        <v>12931.3</v>
      </c>
    </row>
    <row r="248" spans="1:5" ht="30">
      <c r="A248" s="44" t="s">
        <v>252</v>
      </c>
      <c r="B248" s="16" t="s">
        <v>251</v>
      </c>
      <c r="C248" s="14" t="s">
        <v>253</v>
      </c>
      <c r="D248" s="63"/>
      <c r="E248" s="29">
        <f>SUM(E249)</f>
        <v>12931.3</v>
      </c>
    </row>
    <row r="249" spans="1:5">
      <c r="A249" s="44" t="s">
        <v>27</v>
      </c>
      <c r="B249" s="16" t="s">
        <v>251</v>
      </c>
      <c r="C249" s="14" t="s">
        <v>253</v>
      </c>
      <c r="D249" s="63">
        <v>800</v>
      </c>
      <c r="E249" s="29">
        <v>12931.3</v>
      </c>
    </row>
    <row r="250" spans="1:5" ht="60">
      <c r="A250" s="43" t="s">
        <v>420</v>
      </c>
      <c r="B250" s="16" t="s">
        <v>251</v>
      </c>
      <c r="C250" s="14" t="s">
        <v>68</v>
      </c>
      <c r="D250" s="63"/>
      <c r="E250" s="29">
        <f>SUM(E251)</f>
        <v>195900.6</v>
      </c>
    </row>
    <row r="251" spans="1:5" ht="30">
      <c r="A251" s="43" t="s">
        <v>170</v>
      </c>
      <c r="B251" s="16" t="s">
        <v>251</v>
      </c>
      <c r="C251" s="14" t="s">
        <v>171</v>
      </c>
      <c r="D251" s="63"/>
      <c r="E251" s="29">
        <f>SUM(E252+E254+E256+E258+E260)</f>
        <v>195900.6</v>
      </c>
    </row>
    <row r="252" spans="1:5">
      <c r="A252" s="49" t="s">
        <v>254</v>
      </c>
      <c r="B252" s="16" t="s">
        <v>251</v>
      </c>
      <c r="C252" s="15" t="s">
        <v>255</v>
      </c>
      <c r="D252" s="63"/>
      <c r="E252" s="29">
        <f>SUM(E253)</f>
        <v>44084.3</v>
      </c>
    </row>
    <row r="253" spans="1:5" ht="30">
      <c r="A253" s="44" t="s">
        <v>26</v>
      </c>
      <c r="B253" s="16" t="s">
        <v>251</v>
      </c>
      <c r="C253" s="15" t="s">
        <v>255</v>
      </c>
      <c r="D253" s="63">
        <v>200</v>
      </c>
      <c r="E253" s="29">
        <v>44084.3</v>
      </c>
    </row>
    <row r="254" spans="1:5" ht="45">
      <c r="A254" s="52" t="s">
        <v>256</v>
      </c>
      <c r="B254" s="16" t="s">
        <v>251</v>
      </c>
      <c r="C254" s="15" t="s">
        <v>257</v>
      </c>
      <c r="D254" s="63"/>
      <c r="E254" s="29">
        <f>SUM(E255)</f>
        <v>38750</v>
      </c>
    </row>
    <row r="255" spans="1:5">
      <c r="A255" s="44" t="s">
        <v>27</v>
      </c>
      <c r="B255" s="16" t="s">
        <v>251</v>
      </c>
      <c r="C255" s="15" t="s">
        <v>257</v>
      </c>
      <c r="D255" s="63">
        <v>800</v>
      </c>
      <c r="E255" s="29">
        <v>38750</v>
      </c>
    </row>
    <row r="256" spans="1:5" ht="45">
      <c r="A256" s="43" t="s">
        <v>258</v>
      </c>
      <c r="B256" s="16" t="s">
        <v>251</v>
      </c>
      <c r="C256" s="14" t="s">
        <v>259</v>
      </c>
      <c r="D256" s="63"/>
      <c r="E256" s="29">
        <f>SUM(E257)</f>
        <v>29067.9</v>
      </c>
    </row>
    <row r="257" spans="1:5">
      <c r="A257" s="44" t="s">
        <v>27</v>
      </c>
      <c r="B257" s="16" t="s">
        <v>251</v>
      </c>
      <c r="C257" s="14" t="s">
        <v>259</v>
      </c>
      <c r="D257" s="63">
        <v>800</v>
      </c>
      <c r="E257" s="29">
        <v>29067.9</v>
      </c>
    </row>
    <row r="258" spans="1:5" ht="90">
      <c r="A258" s="50" t="s">
        <v>260</v>
      </c>
      <c r="B258" s="16" t="s">
        <v>251</v>
      </c>
      <c r="C258" s="14" t="s">
        <v>261</v>
      </c>
      <c r="D258" s="63"/>
      <c r="E258" s="29">
        <f>SUM(E259)</f>
        <v>72373.399999999994</v>
      </c>
    </row>
    <row r="259" spans="1:5">
      <c r="A259" s="44" t="s">
        <v>27</v>
      </c>
      <c r="B259" s="16" t="s">
        <v>251</v>
      </c>
      <c r="C259" s="14" t="s">
        <v>261</v>
      </c>
      <c r="D259" s="63">
        <v>800</v>
      </c>
      <c r="E259" s="29">
        <v>72373.399999999994</v>
      </c>
    </row>
    <row r="260" spans="1:5">
      <c r="A260" s="43" t="s">
        <v>262</v>
      </c>
      <c r="B260" s="16" t="s">
        <v>251</v>
      </c>
      <c r="C260" s="14" t="s">
        <v>263</v>
      </c>
      <c r="D260" s="63"/>
      <c r="E260" s="29">
        <f>SUM(E261)</f>
        <v>11625</v>
      </c>
    </row>
    <row r="261" spans="1:5" ht="30">
      <c r="A261" s="44" t="s">
        <v>26</v>
      </c>
      <c r="B261" s="16" t="s">
        <v>251</v>
      </c>
      <c r="C261" s="14" t="s">
        <v>263</v>
      </c>
      <c r="D261" s="63">
        <v>200</v>
      </c>
      <c r="E261" s="29">
        <v>11625</v>
      </c>
    </row>
    <row r="262" spans="1:5" ht="28.5">
      <c r="A262" s="46" t="s">
        <v>264</v>
      </c>
      <c r="B262" s="20" t="s">
        <v>265</v>
      </c>
      <c r="C262" s="61"/>
      <c r="D262" s="64"/>
      <c r="E262" s="33">
        <f>E263+E269+E273</f>
        <v>100482</v>
      </c>
    </row>
    <row r="263" spans="1:5" ht="60">
      <c r="A263" s="39" t="s">
        <v>266</v>
      </c>
      <c r="B263" s="10" t="s">
        <v>265</v>
      </c>
      <c r="C263" s="11" t="s">
        <v>68</v>
      </c>
      <c r="D263" s="12"/>
      <c r="E263" s="24">
        <f>SUM(E264)</f>
        <v>32383.899999999998</v>
      </c>
    </row>
    <row r="264" spans="1:5" ht="75">
      <c r="A264" s="39" t="s">
        <v>267</v>
      </c>
      <c r="B264" s="10" t="s">
        <v>265</v>
      </c>
      <c r="C264" s="11" t="s">
        <v>268</v>
      </c>
      <c r="D264" s="12"/>
      <c r="E264" s="24">
        <f>SUM(E265)</f>
        <v>32383.899999999998</v>
      </c>
    </row>
    <row r="265" spans="1:5" ht="45">
      <c r="A265" s="42" t="s">
        <v>32</v>
      </c>
      <c r="B265" s="10" t="s">
        <v>265</v>
      </c>
      <c r="C265" s="11" t="s">
        <v>269</v>
      </c>
      <c r="D265" s="12"/>
      <c r="E265" s="24">
        <f>SUM(E266:E268)</f>
        <v>32383.899999999998</v>
      </c>
    </row>
    <row r="266" spans="1:5" ht="60">
      <c r="A266" s="39" t="s">
        <v>13</v>
      </c>
      <c r="B266" s="10" t="s">
        <v>265</v>
      </c>
      <c r="C266" s="11" t="s">
        <v>269</v>
      </c>
      <c r="D266" s="12">
        <v>100</v>
      </c>
      <c r="E266" s="24">
        <v>30637.1</v>
      </c>
    </row>
    <row r="267" spans="1:5" ht="30">
      <c r="A267" s="39" t="s">
        <v>26</v>
      </c>
      <c r="B267" s="10" t="s">
        <v>265</v>
      </c>
      <c r="C267" s="11" t="s">
        <v>269</v>
      </c>
      <c r="D267" s="12">
        <v>200</v>
      </c>
      <c r="E267" s="24">
        <v>1676.8</v>
      </c>
    </row>
    <row r="268" spans="1:5">
      <c r="A268" s="41" t="s">
        <v>27</v>
      </c>
      <c r="B268" s="10" t="s">
        <v>265</v>
      </c>
      <c r="C268" s="11" t="s">
        <v>269</v>
      </c>
      <c r="D268" s="12">
        <v>800</v>
      </c>
      <c r="E268" s="24">
        <v>70</v>
      </c>
    </row>
    <row r="269" spans="1:5" ht="45">
      <c r="A269" s="41" t="s">
        <v>92</v>
      </c>
      <c r="B269" s="16" t="s">
        <v>265</v>
      </c>
      <c r="C269" s="14" t="s">
        <v>93</v>
      </c>
      <c r="D269" s="63"/>
      <c r="E269" s="29">
        <f>SUM(E270)</f>
        <v>14647</v>
      </c>
    </row>
    <row r="270" spans="1:5" ht="30">
      <c r="A270" s="41" t="s">
        <v>122</v>
      </c>
      <c r="B270" s="16" t="s">
        <v>265</v>
      </c>
      <c r="C270" s="14" t="s">
        <v>123</v>
      </c>
      <c r="D270" s="63"/>
      <c r="E270" s="29">
        <f>SUM(E271)</f>
        <v>14647</v>
      </c>
    </row>
    <row r="271" spans="1:5" ht="30">
      <c r="A271" s="41" t="s">
        <v>423</v>
      </c>
      <c r="B271" s="16" t="s">
        <v>265</v>
      </c>
      <c r="C271" s="14" t="s">
        <v>270</v>
      </c>
      <c r="D271" s="63"/>
      <c r="E271" s="29">
        <f>SUM(E272)</f>
        <v>14647</v>
      </c>
    </row>
    <row r="272" spans="1:5" ht="30">
      <c r="A272" s="44" t="s">
        <v>126</v>
      </c>
      <c r="B272" s="16" t="s">
        <v>265</v>
      </c>
      <c r="C272" s="14" t="s">
        <v>270</v>
      </c>
      <c r="D272" s="63">
        <v>400</v>
      </c>
      <c r="E272" s="29">
        <v>14647</v>
      </c>
    </row>
    <row r="273" spans="1:5" ht="60">
      <c r="A273" s="43" t="s">
        <v>271</v>
      </c>
      <c r="B273" s="16" t="s">
        <v>265</v>
      </c>
      <c r="C273" s="14" t="s">
        <v>209</v>
      </c>
      <c r="D273" s="63"/>
      <c r="E273" s="29">
        <f>SUM(E274)</f>
        <v>53451.1</v>
      </c>
    </row>
    <row r="274" spans="1:5" ht="30">
      <c r="A274" s="44" t="s">
        <v>66</v>
      </c>
      <c r="B274" s="16" t="s">
        <v>265</v>
      </c>
      <c r="C274" s="15" t="s">
        <v>272</v>
      </c>
      <c r="D274" s="63"/>
      <c r="E274" s="29">
        <f>SUM(E275:E277)</f>
        <v>53451.1</v>
      </c>
    </row>
    <row r="275" spans="1:5" ht="60">
      <c r="A275" s="44" t="s">
        <v>13</v>
      </c>
      <c r="B275" s="16" t="s">
        <v>265</v>
      </c>
      <c r="C275" s="14" t="s">
        <v>272</v>
      </c>
      <c r="D275" s="63">
        <v>100</v>
      </c>
      <c r="E275" s="29">
        <v>33827.4</v>
      </c>
    </row>
    <row r="276" spans="1:5" ht="30">
      <c r="A276" s="44" t="s">
        <v>26</v>
      </c>
      <c r="B276" s="16" t="s">
        <v>265</v>
      </c>
      <c r="C276" s="14" t="s">
        <v>272</v>
      </c>
      <c r="D276" s="63">
        <v>200</v>
      </c>
      <c r="E276" s="29">
        <v>5109.7</v>
      </c>
    </row>
    <row r="277" spans="1:5">
      <c r="A277" s="41" t="s">
        <v>27</v>
      </c>
      <c r="B277" s="16" t="s">
        <v>265</v>
      </c>
      <c r="C277" s="14" t="s">
        <v>272</v>
      </c>
      <c r="D277" s="63">
        <v>800</v>
      </c>
      <c r="E277" s="29">
        <v>14514</v>
      </c>
    </row>
    <row r="278" spans="1:5">
      <c r="A278" s="53" t="s">
        <v>273</v>
      </c>
      <c r="B278" s="7" t="s">
        <v>274</v>
      </c>
      <c r="C278" s="8"/>
      <c r="D278" s="9"/>
      <c r="E278" s="32">
        <f>+E279+E288+E317+E303</f>
        <v>1825375.1</v>
      </c>
    </row>
    <row r="279" spans="1:5">
      <c r="A279" s="38" t="s">
        <v>275</v>
      </c>
      <c r="B279" s="7" t="s">
        <v>276</v>
      </c>
      <c r="C279" s="8"/>
      <c r="D279" s="9"/>
      <c r="E279" s="32">
        <f>SUM(E280)</f>
        <v>611709.60000000009</v>
      </c>
    </row>
    <row r="280" spans="1:5" ht="30">
      <c r="A280" s="39" t="s">
        <v>277</v>
      </c>
      <c r="B280" s="10" t="s">
        <v>276</v>
      </c>
      <c r="C280" s="11" t="s">
        <v>298</v>
      </c>
      <c r="D280" s="12"/>
      <c r="E280" s="24">
        <f>SUM(E281)</f>
        <v>611709.60000000009</v>
      </c>
    </row>
    <row r="281" spans="1:5" ht="30">
      <c r="A281" s="40" t="s">
        <v>279</v>
      </c>
      <c r="B281" s="10" t="s">
        <v>276</v>
      </c>
      <c r="C281" s="11" t="s">
        <v>313</v>
      </c>
      <c r="D281" s="12"/>
      <c r="E281" s="24">
        <f>SUM(E282+E286)+E284</f>
        <v>611709.60000000009</v>
      </c>
    </row>
    <row r="282" spans="1:5" ht="30">
      <c r="A282" s="40" t="s">
        <v>52</v>
      </c>
      <c r="B282" s="10" t="s">
        <v>276</v>
      </c>
      <c r="C282" s="11" t="s">
        <v>281</v>
      </c>
      <c r="D282" s="12"/>
      <c r="E282" s="24">
        <v>291918.7</v>
      </c>
    </row>
    <row r="283" spans="1:5" ht="30">
      <c r="A283" s="39" t="s">
        <v>77</v>
      </c>
      <c r="B283" s="10" t="s">
        <v>276</v>
      </c>
      <c r="C283" s="11" t="s">
        <v>281</v>
      </c>
      <c r="D283" s="12">
        <v>600</v>
      </c>
      <c r="E283" s="24">
        <v>291918.7</v>
      </c>
    </row>
    <row r="284" spans="1:5" ht="30">
      <c r="A284" s="44" t="s">
        <v>314</v>
      </c>
      <c r="B284" s="16" t="s">
        <v>276</v>
      </c>
      <c r="C284" s="22" t="s">
        <v>315</v>
      </c>
      <c r="D284" s="63"/>
      <c r="E284" s="29">
        <f>SUM(E285)</f>
        <v>387.5</v>
      </c>
    </row>
    <row r="285" spans="1:5" ht="30">
      <c r="A285" s="44" t="s">
        <v>126</v>
      </c>
      <c r="B285" s="16" t="s">
        <v>276</v>
      </c>
      <c r="C285" s="22" t="s">
        <v>315</v>
      </c>
      <c r="D285" s="63">
        <v>400</v>
      </c>
      <c r="E285" s="29">
        <v>387.5</v>
      </c>
    </row>
    <row r="286" spans="1:5" ht="105">
      <c r="A286" s="40" t="s">
        <v>282</v>
      </c>
      <c r="B286" s="10" t="s">
        <v>276</v>
      </c>
      <c r="C286" s="11" t="s">
        <v>283</v>
      </c>
      <c r="D286" s="12"/>
      <c r="E286" s="24">
        <v>319403.40000000002</v>
      </c>
    </row>
    <row r="287" spans="1:5" ht="30">
      <c r="A287" s="39" t="s">
        <v>77</v>
      </c>
      <c r="B287" s="10" t="s">
        <v>276</v>
      </c>
      <c r="C287" s="11" t="s">
        <v>283</v>
      </c>
      <c r="D287" s="10" t="s">
        <v>284</v>
      </c>
      <c r="E287" s="24">
        <v>319403.40000000002</v>
      </c>
    </row>
    <row r="288" spans="1:5">
      <c r="A288" s="38" t="s">
        <v>285</v>
      </c>
      <c r="B288" s="7" t="s">
        <v>286</v>
      </c>
      <c r="C288" s="8"/>
      <c r="D288" s="9"/>
      <c r="E288" s="32">
        <f>SUM(E289,E299)</f>
        <v>1126497.3999999999</v>
      </c>
    </row>
    <row r="289" spans="1:5" ht="30">
      <c r="A289" s="39" t="s">
        <v>277</v>
      </c>
      <c r="B289" s="10" t="s">
        <v>286</v>
      </c>
      <c r="C289" s="11" t="s">
        <v>278</v>
      </c>
      <c r="D289" s="12"/>
      <c r="E289" s="24">
        <f>SUM(E290)</f>
        <v>1069372.7</v>
      </c>
    </row>
    <row r="290" spans="1:5" ht="30">
      <c r="A290" s="40" t="s">
        <v>279</v>
      </c>
      <c r="B290" s="10" t="s">
        <v>286</v>
      </c>
      <c r="C290" s="11" t="s">
        <v>280</v>
      </c>
      <c r="D290" s="12"/>
      <c r="E290" s="24">
        <f>SUM(E291+E293+E295+E297)</f>
        <v>1069372.7</v>
      </c>
    </row>
    <row r="291" spans="1:5" ht="30">
      <c r="A291" s="40" t="s">
        <v>52</v>
      </c>
      <c r="B291" s="10" t="s">
        <v>286</v>
      </c>
      <c r="C291" s="22" t="s">
        <v>281</v>
      </c>
      <c r="D291" s="12"/>
      <c r="E291" s="24">
        <v>377290.5</v>
      </c>
    </row>
    <row r="292" spans="1:5" ht="30">
      <c r="A292" s="39" t="s">
        <v>77</v>
      </c>
      <c r="B292" s="10" t="s">
        <v>286</v>
      </c>
      <c r="C292" s="22" t="s">
        <v>281</v>
      </c>
      <c r="D292" s="12">
        <v>600</v>
      </c>
      <c r="E292" s="24">
        <v>377290.5</v>
      </c>
    </row>
    <row r="293" spans="1:5">
      <c r="A293" s="39" t="s">
        <v>287</v>
      </c>
      <c r="B293" s="10" t="s">
        <v>286</v>
      </c>
      <c r="C293" s="22" t="s">
        <v>288</v>
      </c>
      <c r="D293" s="12"/>
      <c r="E293" s="24">
        <v>37625</v>
      </c>
    </row>
    <row r="294" spans="1:5" ht="30">
      <c r="A294" s="54" t="s">
        <v>126</v>
      </c>
      <c r="B294" s="10" t="s">
        <v>286</v>
      </c>
      <c r="C294" s="22" t="s">
        <v>288</v>
      </c>
      <c r="D294" s="12">
        <v>400</v>
      </c>
      <c r="E294" s="24">
        <v>37625</v>
      </c>
    </row>
    <row r="295" spans="1:5" ht="135">
      <c r="A295" s="39" t="s">
        <v>289</v>
      </c>
      <c r="B295" s="10" t="s">
        <v>286</v>
      </c>
      <c r="C295" s="11" t="s">
        <v>290</v>
      </c>
      <c r="D295" s="11"/>
      <c r="E295" s="24">
        <v>626898.1</v>
      </c>
    </row>
    <row r="296" spans="1:5" ht="30">
      <c r="A296" s="39" t="s">
        <v>77</v>
      </c>
      <c r="B296" s="10" t="s">
        <v>286</v>
      </c>
      <c r="C296" s="11" t="s">
        <v>290</v>
      </c>
      <c r="D296" s="11" t="s">
        <v>284</v>
      </c>
      <c r="E296" s="24">
        <v>626898.1</v>
      </c>
    </row>
    <row r="297" spans="1:5" ht="105">
      <c r="A297" s="40" t="s">
        <v>282</v>
      </c>
      <c r="B297" s="10" t="s">
        <v>286</v>
      </c>
      <c r="C297" s="11" t="s">
        <v>283</v>
      </c>
      <c r="D297" s="12"/>
      <c r="E297" s="24">
        <v>27559.1</v>
      </c>
    </row>
    <row r="298" spans="1:5" ht="30">
      <c r="A298" s="39" t="s">
        <v>77</v>
      </c>
      <c r="B298" s="10" t="s">
        <v>286</v>
      </c>
      <c r="C298" s="11" t="s">
        <v>283</v>
      </c>
      <c r="D298" s="12">
        <v>600</v>
      </c>
      <c r="E298" s="24">
        <v>27559.1</v>
      </c>
    </row>
    <row r="299" spans="1:5" ht="30">
      <c r="A299" s="41" t="s">
        <v>291</v>
      </c>
      <c r="B299" s="10" t="s">
        <v>286</v>
      </c>
      <c r="C299" s="11" t="s">
        <v>292</v>
      </c>
      <c r="D299" s="11"/>
      <c r="E299" s="24">
        <v>57124.7</v>
      </c>
    </row>
    <row r="300" spans="1:5" ht="30">
      <c r="A300" s="39" t="s">
        <v>293</v>
      </c>
      <c r="B300" s="10" t="s">
        <v>286</v>
      </c>
      <c r="C300" s="11" t="s">
        <v>294</v>
      </c>
      <c r="D300" s="11"/>
      <c r="E300" s="24">
        <v>57124.7</v>
      </c>
    </row>
    <row r="301" spans="1:5" ht="30">
      <c r="A301" s="40" t="s">
        <v>52</v>
      </c>
      <c r="B301" s="10" t="s">
        <v>286</v>
      </c>
      <c r="C301" s="11" t="s">
        <v>295</v>
      </c>
      <c r="D301" s="11"/>
      <c r="E301" s="24">
        <v>57124.7</v>
      </c>
    </row>
    <row r="302" spans="1:5" ht="30">
      <c r="A302" s="39" t="s">
        <v>77</v>
      </c>
      <c r="B302" s="10" t="s">
        <v>286</v>
      </c>
      <c r="C302" s="11" t="s">
        <v>295</v>
      </c>
      <c r="D302" s="11" t="s">
        <v>284</v>
      </c>
      <c r="E302" s="24">
        <v>57124.7</v>
      </c>
    </row>
    <row r="303" spans="1:5">
      <c r="A303" s="38" t="s">
        <v>296</v>
      </c>
      <c r="B303" s="7" t="s">
        <v>297</v>
      </c>
      <c r="C303" s="8"/>
      <c r="D303" s="7"/>
      <c r="E303" s="32">
        <f>+E304+E312</f>
        <v>18019.5</v>
      </c>
    </row>
    <row r="304" spans="1:5" ht="30">
      <c r="A304" s="39" t="s">
        <v>277</v>
      </c>
      <c r="B304" s="10" t="s">
        <v>297</v>
      </c>
      <c r="C304" s="11" t="s">
        <v>298</v>
      </c>
      <c r="D304" s="12"/>
      <c r="E304" s="24">
        <f>SUM(E305)</f>
        <v>8832.9</v>
      </c>
    </row>
    <row r="305" spans="1:5">
      <c r="A305" s="40" t="s">
        <v>299</v>
      </c>
      <c r="B305" s="10" t="s">
        <v>297</v>
      </c>
      <c r="C305" s="11" t="s">
        <v>300</v>
      </c>
      <c r="D305" s="12"/>
      <c r="E305" s="24">
        <f>SUM(E306+E308+E310)</f>
        <v>8832.9</v>
      </c>
    </row>
    <row r="306" spans="1:5" ht="30">
      <c r="A306" s="40" t="s">
        <v>301</v>
      </c>
      <c r="B306" s="10" t="s">
        <v>297</v>
      </c>
      <c r="C306" s="11" t="s">
        <v>302</v>
      </c>
      <c r="D306" s="12"/>
      <c r="E306" s="24">
        <v>814</v>
      </c>
    </row>
    <row r="307" spans="1:5" ht="30">
      <c r="A307" s="39" t="s">
        <v>77</v>
      </c>
      <c r="B307" s="10" t="s">
        <v>297</v>
      </c>
      <c r="C307" s="11" t="s">
        <v>302</v>
      </c>
      <c r="D307" s="12">
        <v>600</v>
      </c>
      <c r="E307" s="24">
        <v>814</v>
      </c>
    </row>
    <row r="308" spans="1:5" ht="30">
      <c r="A308" s="40" t="s">
        <v>52</v>
      </c>
      <c r="B308" s="10" t="s">
        <v>297</v>
      </c>
      <c r="C308" s="11" t="s">
        <v>303</v>
      </c>
      <c r="D308" s="12"/>
      <c r="E308" s="24">
        <v>748.5</v>
      </c>
    </row>
    <row r="309" spans="1:5" ht="30">
      <c r="A309" s="39" t="s">
        <v>77</v>
      </c>
      <c r="B309" s="10" t="s">
        <v>297</v>
      </c>
      <c r="C309" s="11" t="s">
        <v>303</v>
      </c>
      <c r="D309" s="12">
        <v>600</v>
      </c>
      <c r="E309" s="24">
        <v>748.5</v>
      </c>
    </row>
    <row r="310" spans="1:5" ht="45">
      <c r="A310" s="39" t="s">
        <v>304</v>
      </c>
      <c r="B310" s="10" t="s">
        <v>297</v>
      </c>
      <c r="C310" s="11" t="s">
        <v>305</v>
      </c>
      <c r="D310" s="12"/>
      <c r="E310" s="24">
        <v>7270.4</v>
      </c>
    </row>
    <row r="311" spans="1:5">
      <c r="A311" s="39" t="s">
        <v>61</v>
      </c>
      <c r="B311" s="10" t="s">
        <v>297</v>
      </c>
      <c r="C311" s="11" t="s">
        <v>305</v>
      </c>
      <c r="D311" s="12">
        <v>300</v>
      </c>
      <c r="E311" s="24">
        <v>7270.4</v>
      </c>
    </row>
    <row r="312" spans="1:5" ht="30">
      <c r="A312" s="39" t="s">
        <v>306</v>
      </c>
      <c r="B312" s="10" t="s">
        <v>297</v>
      </c>
      <c r="C312" s="11" t="s">
        <v>307</v>
      </c>
      <c r="D312" s="10"/>
      <c r="E312" s="24">
        <f>SUM(E313+E315)</f>
        <v>9186.6</v>
      </c>
    </row>
    <row r="313" spans="1:5" ht="30">
      <c r="A313" s="39" t="s">
        <v>308</v>
      </c>
      <c r="B313" s="10" t="s">
        <v>297</v>
      </c>
      <c r="C313" s="11" t="s">
        <v>309</v>
      </c>
      <c r="D313" s="12"/>
      <c r="E313" s="24">
        <v>183</v>
      </c>
    </row>
    <row r="314" spans="1:5" ht="30">
      <c r="A314" s="39" t="s">
        <v>26</v>
      </c>
      <c r="B314" s="10" t="s">
        <v>297</v>
      </c>
      <c r="C314" s="11" t="s">
        <v>309</v>
      </c>
      <c r="D314" s="12">
        <v>200</v>
      </c>
      <c r="E314" s="24">
        <v>183</v>
      </c>
    </row>
    <row r="315" spans="1:5" ht="30">
      <c r="A315" s="40" t="s">
        <v>52</v>
      </c>
      <c r="B315" s="10" t="s">
        <v>297</v>
      </c>
      <c r="C315" s="11" t="s">
        <v>310</v>
      </c>
      <c r="D315" s="12"/>
      <c r="E315" s="24">
        <v>9003.6</v>
      </c>
    </row>
    <row r="316" spans="1:5" ht="30">
      <c r="A316" s="39" t="s">
        <v>77</v>
      </c>
      <c r="B316" s="10" t="s">
        <v>297</v>
      </c>
      <c r="C316" s="11" t="s">
        <v>310</v>
      </c>
      <c r="D316" s="12">
        <v>600</v>
      </c>
      <c r="E316" s="24">
        <v>9003.6</v>
      </c>
    </row>
    <row r="317" spans="1:5">
      <c r="A317" s="38" t="s">
        <v>311</v>
      </c>
      <c r="B317" s="20" t="s">
        <v>312</v>
      </c>
      <c r="C317" s="8"/>
      <c r="D317" s="9"/>
      <c r="E317" s="32">
        <f>E318</f>
        <v>69148.600000000006</v>
      </c>
    </row>
    <row r="318" spans="1:5" ht="30">
      <c r="A318" s="43" t="s">
        <v>277</v>
      </c>
      <c r="B318" s="16" t="s">
        <v>312</v>
      </c>
      <c r="C318" s="22" t="s">
        <v>298</v>
      </c>
      <c r="D318" s="63"/>
      <c r="E318" s="29">
        <f>E319+E323</f>
        <v>69148.600000000006</v>
      </c>
    </row>
    <row r="319" spans="1:5">
      <c r="A319" s="40" t="s">
        <v>299</v>
      </c>
      <c r="B319" s="10" t="s">
        <v>312</v>
      </c>
      <c r="C319" s="22" t="s">
        <v>300</v>
      </c>
      <c r="D319" s="12"/>
      <c r="E319" s="24">
        <f>SUM(E320)</f>
        <v>5857.0999999999995</v>
      </c>
    </row>
    <row r="320" spans="1:5" ht="90">
      <c r="A320" s="39" t="s">
        <v>316</v>
      </c>
      <c r="B320" s="10" t="s">
        <v>312</v>
      </c>
      <c r="C320" s="22" t="s">
        <v>317</v>
      </c>
      <c r="D320" s="12"/>
      <c r="E320" s="24">
        <f>SUM(E321:E322)</f>
        <v>5857.0999999999995</v>
      </c>
    </row>
    <row r="321" spans="1:5" ht="60">
      <c r="A321" s="39" t="s">
        <v>13</v>
      </c>
      <c r="B321" s="10" t="s">
        <v>312</v>
      </c>
      <c r="C321" s="22" t="s">
        <v>317</v>
      </c>
      <c r="D321" s="12">
        <v>100</v>
      </c>
      <c r="E321" s="24">
        <v>5374.2</v>
      </c>
    </row>
    <row r="322" spans="1:5" ht="30">
      <c r="A322" s="39" t="s">
        <v>26</v>
      </c>
      <c r="B322" s="10" t="s">
        <v>312</v>
      </c>
      <c r="C322" s="22" t="s">
        <v>317</v>
      </c>
      <c r="D322" s="12">
        <v>200</v>
      </c>
      <c r="E322" s="24">
        <v>482.9</v>
      </c>
    </row>
    <row r="323" spans="1:5" ht="45">
      <c r="A323" s="39" t="s">
        <v>318</v>
      </c>
      <c r="B323" s="10" t="s">
        <v>312</v>
      </c>
      <c r="C323" s="22" t="s">
        <v>319</v>
      </c>
      <c r="D323" s="12"/>
      <c r="E323" s="24">
        <f>SUM(E324+E328)</f>
        <v>63291.5</v>
      </c>
    </row>
    <row r="324" spans="1:5" ht="45">
      <c r="A324" s="42" t="s">
        <v>32</v>
      </c>
      <c r="B324" s="10" t="s">
        <v>312</v>
      </c>
      <c r="C324" s="22" t="s">
        <v>320</v>
      </c>
      <c r="D324" s="12"/>
      <c r="E324" s="24">
        <f>SUM(E325:E327)</f>
        <v>19861.199999999997</v>
      </c>
    </row>
    <row r="325" spans="1:5" ht="60">
      <c r="A325" s="39" t="s">
        <v>13</v>
      </c>
      <c r="B325" s="10" t="s">
        <v>312</v>
      </c>
      <c r="C325" s="22" t="s">
        <v>320</v>
      </c>
      <c r="D325" s="12">
        <v>100</v>
      </c>
      <c r="E325" s="24">
        <v>18307.099999999999</v>
      </c>
    </row>
    <row r="326" spans="1:5" ht="30">
      <c r="A326" s="39" t="s">
        <v>26</v>
      </c>
      <c r="B326" s="10" t="s">
        <v>312</v>
      </c>
      <c r="C326" s="22" t="s">
        <v>320</v>
      </c>
      <c r="D326" s="12">
        <v>200</v>
      </c>
      <c r="E326" s="24">
        <v>1331.3</v>
      </c>
    </row>
    <row r="327" spans="1:5">
      <c r="A327" s="41" t="s">
        <v>27</v>
      </c>
      <c r="B327" s="10" t="s">
        <v>312</v>
      </c>
      <c r="C327" s="22" t="s">
        <v>320</v>
      </c>
      <c r="D327" s="12">
        <v>800</v>
      </c>
      <c r="E327" s="24">
        <v>222.8</v>
      </c>
    </row>
    <row r="328" spans="1:5" ht="30">
      <c r="A328" s="40" t="s">
        <v>52</v>
      </c>
      <c r="B328" s="10" t="s">
        <v>312</v>
      </c>
      <c r="C328" s="22" t="s">
        <v>321</v>
      </c>
      <c r="D328" s="12"/>
      <c r="E328" s="24">
        <f>SUM(E329:E332)</f>
        <v>43430.3</v>
      </c>
    </row>
    <row r="329" spans="1:5" ht="60">
      <c r="A329" s="39" t="s">
        <v>13</v>
      </c>
      <c r="B329" s="10" t="s">
        <v>312</v>
      </c>
      <c r="C329" s="22" t="s">
        <v>321</v>
      </c>
      <c r="D329" s="12">
        <v>100</v>
      </c>
      <c r="E329" s="24">
        <v>36448.300000000003</v>
      </c>
    </row>
    <row r="330" spans="1:5" ht="30">
      <c r="A330" s="39" t="s">
        <v>26</v>
      </c>
      <c r="B330" s="10" t="s">
        <v>312</v>
      </c>
      <c r="C330" s="22" t="s">
        <v>321</v>
      </c>
      <c r="D330" s="12">
        <v>200</v>
      </c>
      <c r="E330" s="24">
        <v>2479.4</v>
      </c>
    </row>
    <row r="331" spans="1:5">
      <c r="A331" s="41" t="s">
        <v>27</v>
      </c>
      <c r="B331" s="10" t="s">
        <v>312</v>
      </c>
      <c r="C331" s="22" t="s">
        <v>321</v>
      </c>
      <c r="D331" s="12">
        <v>800</v>
      </c>
      <c r="E331" s="24">
        <v>3.4</v>
      </c>
    </row>
    <row r="332" spans="1:5" ht="30">
      <c r="A332" s="39" t="s">
        <v>77</v>
      </c>
      <c r="B332" s="10" t="s">
        <v>312</v>
      </c>
      <c r="C332" s="22" t="s">
        <v>321</v>
      </c>
      <c r="D332" s="12">
        <v>600</v>
      </c>
      <c r="E332" s="24">
        <v>4499.2</v>
      </c>
    </row>
    <row r="333" spans="1:5">
      <c r="A333" s="38" t="s">
        <v>322</v>
      </c>
      <c r="B333" s="7" t="s">
        <v>323</v>
      </c>
      <c r="C333" s="23"/>
      <c r="D333" s="9"/>
      <c r="E333" s="32">
        <f>SUM(E334+E342)</f>
        <v>161536.69999999998</v>
      </c>
    </row>
    <row r="334" spans="1:5">
      <c r="A334" s="38" t="s">
        <v>324</v>
      </c>
      <c r="B334" s="7" t="s">
        <v>325</v>
      </c>
      <c r="C334" s="8"/>
      <c r="D334" s="9"/>
      <c r="E334" s="32">
        <f>SUM(E335)</f>
        <v>135732.79999999999</v>
      </c>
    </row>
    <row r="335" spans="1:5" ht="30">
      <c r="A335" s="41" t="s">
        <v>291</v>
      </c>
      <c r="B335" s="10" t="s">
        <v>325</v>
      </c>
      <c r="C335" s="22" t="s">
        <v>292</v>
      </c>
      <c r="D335" s="12"/>
      <c r="E335" s="24">
        <f>SUM(E336+E339)</f>
        <v>135732.79999999999</v>
      </c>
    </row>
    <row r="336" spans="1:5">
      <c r="A336" s="39" t="s">
        <v>326</v>
      </c>
      <c r="B336" s="10" t="s">
        <v>325</v>
      </c>
      <c r="C336" s="22" t="s">
        <v>327</v>
      </c>
      <c r="D336" s="12"/>
      <c r="E336" s="24">
        <v>27463.9</v>
      </c>
    </row>
    <row r="337" spans="1:5" ht="30">
      <c r="A337" s="40" t="s">
        <v>52</v>
      </c>
      <c r="B337" s="10" t="s">
        <v>325</v>
      </c>
      <c r="C337" s="22" t="s">
        <v>328</v>
      </c>
      <c r="D337" s="12"/>
      <c r="E337" s="24">
        <v>27463.9</v>
      </c>
    </row>
    <row r="338" spans="1:5" ht="30">
      <c r="A338" s="39" t="s">
        <v>77</v>
      </c>
      <c r="B338" s="10" t="s">
        <v>325</v>
      </c>
      <c r="C338" s="22" t="s">
        <v>328</v>
      </c>
      <c r="D338" s="12">
        <v>600</v>
      </c>
      <c r="E338" s="24">
        <v>27463.9</v>
      </c>
    </row>
    <row r="339" spans="1:5" ht="30">
      <c r="A339" s="39" t="s">
        <v>329</v>
      </c>
      <c r="B339" s="10" t="s">
        <v>325</v>
      </c>
      <c r="C339" s="11" t="s">
        <v>330</v>
      </c>
      <c r="D339" s="11"/>
      <c r="E339" s="24">
        <v>108268.9</v>
      </c>
    </row>
    <row r="340" spans="1:5" ht="30">
      <c r="A340" s="40" t="s">
        <v>52</v>
      </c>
      <c r="B340" s="10" t="s">
        <v>325</v>
      </c>
      <c r="C340" s="11" t="s">
        <v>331</v>
      </c>
      <c r="D340" s="11"/>
      <c r="E340" s="24">
        <v>108268.9</v>
      </c>
    </row>
    <row r="341" spans="1:5" ht="30">
      <c r="A341" s="39" t="s">
        <v>77</v>
      </c>
      <c r="B341" s="10" t="s">
        <v>325</v>
      </c>
      <c r="C341" s="11" t="s">
        <v>331</v>
      </c>
      <c r="D341" s="12">
        <v>600</v>
      </c>
      <c r="E341" s="24">
        <v>108268.9</v>
      </c>
    </row>
    <row r="342" spans="1:5" s="21" customFormat="1">
      <c r="A342" s="38" t="s">
        <v>332</v>
      </c>
      <c r="B342" s="7" t="s">
        <v>333</v>
      </c>
      <c r="C342" s="8"/>
      <c r="D342" s="8"/>
      <c r="E342" s="32">
        <f>SUM(E343)</f>
        <v>25803.9</v>
      </c>
    </row>
    <row r="343" spans="1:5" ht="30">
      <c r="A343" s="41" t="s">
        <v>291</v>
      </c>
      <c r="B343" s="10" t="s">
        <v>333</v>
      </c>
      <c r="C343" s="11" t="s">
        <v>292</v>
      </c>
      <c r="D343" s="11"/>
      <c r="E343" s="24">
        <f>SUM(E344+E347)</f>
        <v>25803.9</v>
      </c>
    </row>
    <row r="344" spans="1:5">
      <c r="A344" s="55" t="s">
        <v>334</v>
      </c>
      <c r="B344" s="10" t="s">
        <v>333</v>
      </c>
      <c r="C344" s="17" t="s">
        <v>335</v>
      </c>
      <c r="D344" s="11"/>
      <c r="E344" s="24">
        <v>434</v>
      </c>
    </row>
    <row r="345" spans="1:5">
      <c r="A345" s="39" t="s">
        <v>336</v>
      </c>
      <c r="B345" s="10" t="s">
        <v>333</v>
      </c>
      <c r="C345" s="17" t="s">
        <v>337</v>
      </c>
      <c r="D345" s="17"/>
      <c r="E345" s="29">
        <v>434</v>
      </c>
    </row>
    <row r="346" spans="1:5" ht="30">
      <c r="A346" s="39" t="s">
        <v>26</v>
      </c>
      <c r="B346" s="10" t="s">
        <v>333</v>
      </c>
      <c r="C346" s="17" t="s">
        <v>337</v>
      </c>
      <c r="D346" s="11" t="s">
        <v>39</v>
      </c>
      <c r="E346" s="29">
        <v>434</v>
      </c>
    </row>
    <row r="347" spans="1:5" ht="60">
      <c r="A347" s="39" t="s">
        <v>338</v>
      </c>
      <c r="B347" s="10" t="s">
        <v>333</v>
      </c>
      <c r="C347" s="11" t="s">
        <v>339</v>
      </c>
      <c r="D347" s="11"/>
      <c r="E347" s="27">
        <f>SUM(E348+E352+E354)</f>
        <v>25369.9</v>
      </c>
    </row>
    <row r="348" spans="1:5" ht="45">
      <c r="A348" s="42" t="s">
        <v>32</v>
      </c>
      <c r="B348" s="10" t="s">
        <v>333</v>
      </c>
      <c r="C348" s="11" t="s">
        <v>340</v>
      </c>
      <c r="D348" s="11"/>
      <c r="E348" s="25">
        <f>SUM(E349:E351)</f>
        <v>5945.5</v>
      </c>
    </row>
    <row r="349" spans="1:5" ht="60">
      <c r="A349" s="39" t="s">
        <v>13</v>
      </c>
      <c r="B349" s="10" t="s">
        <v>333</v>
      </c>
      <c r="C349" s="11" t="s">
        <v>340</v>
      </c>
      <c r="D349" s="11" t="s">
        <v>38</v>
      </c>
      <c r="E349" s="24">
        <v>5620</v>
      </c>
    </row>
    <row r="350" spans="1:5" ht="30">
      <c r="A350" s="39" t="s">
        <v>26</v>
      </c>
      <c r="B350" s="10" t="s">
        <v>333</v>
      </c>
      <c r="C350" s="11" t="s">
        <v>340</v>
      </c>
      <c r="D350" s="11" t="s">
        <v>39</v>
      </c>
      <c r="E350" s="24">
        <v>324.5</v>
      </c>
    </row>
    <row r="351" spans="1:5">
      <c r="A351" s="41" t="s">
        <v>27</v>
      </c>
      <c r="B351" s="10" t="s">
        <v>333</v>
      </c>
      <c r="C351" s="11" t="s">
        <v>340</v>
      </c>
      <c r="D351" s="11" t="s">
        <v>202</v>
      </c>
      <c r="E351" s="24">
        <v>1</v>
      </c>
    </row>
    <row r="352" spans="1:5" ht="30">
      <c r="A352" s="40" t="s">
        <v>52</v>
      </c>
      <c r="B352" s="10" t="s">
        <v>333</v>
      </c>
      <c r="C352" s="11" t="s">
        <v>341</v>
      </c>
      <c r="D352" s="11"/>
      <c r="E352" s="24">
        <v>14976.4</v>
      </c>
    </row>
    <row r="353" spans="1:5" ht="30">
      <c r="A353" s="39" t="s">
        <v>77</v>
      </c>
      <c r="B353" s="10" t="s">
        <v>333</v>
      </c>
      <c r="C353" s="11" t="s">
        <v>341</v>
      </c>
      <c r="D353" s="11" t="s">
        <v>284</v>
      </c>
      <c r="E353" s="24">
        <v>14976.4</v>
      </c>
    </row>
    <row r="354" spans="1:5" ht="30">
      <c r="A354" s="40" t="s">
        <v>342</v>
      </c>
      <c r="B354" s="10" t="s">
        <v>333</v>
      </c>
      <c r="C354" s="11" t="s">
        <v>343</v>
      </c>
      <c r="D354" s="12"/>
      <c r="E354" s="24">
        <f>SUM(E355:E356)</f>
        <v>4448</v>
      </c>
    </row>
    <row r="355" spans="1:5">
      <c r="A355" s="39" t="s">
        <v>61</v>
      </c>
      <c r="B355" s="10" t="s">
        <v>333</v>
      </c>
      <c r="C355" s="11" t="s">
        <v>343</v>
      </c>
      <c r="D355" s="12">
        <v>300</v>
      </c>
      <c r="E355" s="24">
        <v>516</v>
      </c>
    </row>
    <row r="356" spans="1:5" ht="30">
      <c r="A356" s="39" t="s">
        <v>77</v>
      </c>
      <c r="B356" s="10" t="s">
        <v>333</v>
      </c>
      <c r="C356" s="11" t="s">
        <v>343</v>
      </c>
      <c r="D356" s="12">
        <v>600</v>
      </c>
      <c r="E356" s="24">
        <v>3932</v>
      </c>
    </row>
    <row r="357" spans="1:5">
      <c r="A357" s="46" t="s">
        <v>344</v>
      </c>
      <c r="B357" s="7" t="s">
        <v>345</v>
      </c>
      <c r="C357" s="19"/>
      <c r="D357" s="64"/>
      <c r="E357" s="33">
        <f>+E358+E362+E381</f>
        <v>132308.1</v>
      </c>
    </row>
    <row r="358" spans="1:5">
      <c r="A358" s="38" t="s">
        <v>346</v>
      </c>
      <c r="B358" s="7" t="s">
        <v>347</v>
      </c>
      <c r="C358" s="8"/>
      <c r="D358" s="9"/>
      <c r="E358" s="32">
        <v>7190.4</v>
      </c>
    </row>
    <row r="359" spans="1:5">
      <c r="A359" s="39" t="s">
        <v>16</v>
      </c>
      <c r="B359" s="10" t="s">
        <v>347</v>
      </c>
      <c r="C359" s="11" t="s">
        <v>17</v>
      </c>
      <c r="D359" s="12"/>
      <c r="E359" s="24">
        <v>7190.4</v>
      </c>
    </row>
    <row r="360" spans="1:5">
      <c r="A360" s="39" t="s">
        <v>348</v>
      </c>
      <c r="B360" s="10" t="s">
        <v>347</v>
      </c>
      <c r="C360" s="11" t="s">
        <v>349</v>
      </c>
      <c r="D360" s="12"/>
      <c r="E360" s="24">
        <v>7190.4</v>
      </c>
    </row>
    <row r="361" spans="1:5">
      <c r="A361" s="39" t="s">
        <v>61</v>
      </c>
      <c r="B361" s="10" t="s">
        <v>347</v>
      </c>
      <c r="C361" s="11" t="s">
        <v>349</v>
      </c>
      <c r="D361" s="12">
        <v>300</v>
      </c>
      <c r="E361" s="24">
        <v>7190.4</v>
      </c>
    </row>
    <row r="362" spans="1:5" s="21" customFormat="1" ht="18.75" customHeight="1">
      <c r="A362" s="38" t="s">
        <v>427</v>
      </c>
      <c r="B362" s="7" t="s">
        <v>350</v>
      </c>
      <c r="C362" s="8"/>
      <c r="D362" s="9"/>
      <c r="E362" s="32">
        <f>E363+E374</f>
        <v>10539.4</v>
      </c>
    </row>
    <row r="363" spans="1:5">
      <c r="A363" s="39" t="s">
        <v>16</v>
      </c>
      <c r="B363" s="10" t="s">
        <v>350</v>
      </c>
      <c r="C363" s="11" t="s">
        <v>17</v>
      </c>
      <c r="D363" s="12"/>
      <c r="E363" s="24">
        <f>E364+E366+E368+E370+E372</f>
        <v>6214.4</v>
      </c>
    </row>
    <row r="364" spans="1:5" ht="30">
      <c r="A364" s="39" t="s">
        <v>351</v>
      </c>
      <c r="B364" s="10" t="s">
        <v>350</v>
      </c>
      <c r="C364" s="11" t="s">
        <v>352</v>
      </c>
      <c r="D364" s="12"/>
      <c r="E364" s="24">
        <v>1466.4</v>
      </c>
    </row>
    <row r="365" spans="1:5">
      <c r="A365" s="39" t="s">
        <v>61</v>
      </c>
      <c r="B365" s="10" t="s">
        <v>350</v>
      </c>
      <c r="C365" s="11" t="s">
        <v>352</v>
      </c>
      <c r="D365" s="12">
        <v>300</v>
      </c>
      <c r="E365" s="24">
        <v>1466.4</v>
      </c>
    </row>
    <row r="366" spans="1:5" ht="45">
      <c r="A366" s="39" t="s">
        <v>353</v>
      </c>
      <c r="B366" s="10" t="s">
        <v>350</v>
      </c>
      <c r="C366" s="11" t="s">
        <v>354</v>
      </c>
      <c r="D366" s="12"/>
      <c r="E366" s="24">
        <v>2926</v>
      </c>
    </row>
    <row r="367" spans="1:5">
      <c r="A367" s="39" t="s">
        <v>61</v>
      </c>
      <c r="B367" s="10" t="s">
        <v>350</v>
      </c>
      <c r="C367" s="11" t="s">
        <v>354</v>
      </c>
      <c r="D367" s="12">
        <v>300</v>
      </c>
      <c r="E367" s="24">
        <v>2926</v>
      </c>
    </row>
    <row r="368" spans="1:5" ht="30">
      <c r="A368" s="40" t="s">
        <v>355</v>
      </c>
      <c r="B368" s="10" t="s">
        <v>350</v>
      </c>
      <c r="C368" s="11" t="s">
        <v>356</v>
      </c>
      <c r="D368" s="12"/>
      <c r="E368" s="24">
        <v>287.5</v>
      </c>
    </row>
    <row r="369" spans="1:5">
      <c r="A369" s="39" t="s">
        <v>61</v>
      </c>
      <c r="B369" s="10" t="s">
        <v>350</v>
      </c>
      <c r="C369" s="11" t="s">
        <v>356</v>
      </c>
      <c r="D369" s="12">
        <v>300</v>
      </c>
      <c r="E369" s="29">
        <v>287.5</v>
      </c>
    </row>
    <row r="370" spans="1:5">
      <c r="A370" s="39" t="s">
        <v>357</v>
      </c>
      <c r="B370" s="10" t="s">
        <v>350</v>
      </c>
      <c r="C370" s="11" t="s">
        <v>358</v>
      </c>
      <c r="D370" s="12"/>
      <c r="E370" s="24">
        <v>759.5</v>
      </c>
    </row>
    <row r="371" spans="1:5" ht="30">
      <c r="A371" s="39" t="s">
        <v>77</v>
      </c>
      <c r="B371" s="10" t="s">
        <v>350</v>
      </c>
      <c r="C371" s="11" t="s">
        <v>358</v>
      </c>
      <c r="D371" s="12">
        <v>600</v>
      </c>
      <c r="E371" s="24">
        <v>759.5</v>
      </c>
    </row>
    <row r="372" spans="1:5">
      <c r="A372" s="39" t="s">
        <v>359</v>
      </c>
      <c r="B372" s="10" t="s">
        <v>350</v>
      </c>
      <c r="C372" s="11" t="s">
        <v>360</v>
      </c>
      <c r="D372" s="12"/>
      <c r="E372" s="24">
        <v>775</v>
      </c>
    </row>
    <row r="373" spans="1:5">
      <c r="A373" s="39" t="s">
        <v>61</v>
      </c>
      <c r="B373" s="10" t="s">
        <v>350</v>
      </c>
      <c r="C373" s="11" t="s">
        <v>360</v>
      </c>
      <c r="D373" s="12">
        <v>300</v>
      </c>
      <c r="E373" s="24">
        <v>775</v>
      </c>
    </row>
    <row r="374" spans="1:5" ht="45">
      <c r="A374" s="43" t="s">
        <v>62</v>
      </c>
      <c r="B374" s="10" t="s">
        <v>350</v>
      </c>
      <c r="C374" s="14" t="s">
        <v>63</v>
      </c>
      <c r="D374" s="63"/>
      <c r="E374" s="29">
        <f>SUM(E375+E378)</f>
        <v>4325</v>
      </c>
    </row>
    <row r="375" spans="1:5" ht="30">
      <c r="A375" s="43" t="s">
        <v>361</v>
      </c>
      <c r="B375" s="10" t="s">
        <v>350</v>
      </c>
      <c r="C375" s="14" t="s">
        <v>362</v>
      </c>
      <c r="D375" s="63"/>
      <c r="E375" s="29">
        <f>SUM(E376)</f>
        <v>2325</v>
      </c>
    </row>
    <row r="376" spans="1:5" ht="60">
      <c r="A376" s="43" t="s">
        <v>363</v>
      </c>
      <c r="B376" s="10" t="s">
        <v>350</v>
      </c>
      <c r="C376" s="14" t="s">
        <v>364</v>
      </c>
      <c r="D376" s="63"/>
      <c r="E376" s="29">
        <f>SUM(E377)</f>
        <v>2325</v>
      </c>
    </row>
    <row r="377" spans="1:5">
      <c r="A377" s="39" t="s">
        <v>61</v>
      </c>
      <c r="B377" s="10" t="s">
        <v>350</v>
      </c>
      <c r="C377" s="14" t="s">
        <v>364</v>
      </c>
      <c r="D377" s="63">
        <v>300</v>
      </c>
      <c r="E377" s="29">
        <v>2325</v>
      </c>
    </row>
    <row r="378" spans="1:5">
      <c r="A378" s="43" t="s">
        <v>365</v>
      </c>
      <c r="B378" s="10" t="s">
        <v>350</v>
      </c>
      <c r="C378" s="14" t="s">
        <v>366</v>
      </c>
      <c r="D378" s="63"/>
      <c r="E378" s="29">
        <f>SUM(E379)</f>
        <v>2000</v>
      </c>
    </row>
    <row r="379" spans="1:5" ht="30">
      <c r="A379" s="43" t="s">
        <v>367</v>
      </c>
      <c r="B379" s="10" t="s">
        <v>350</v>
      </c>
      <c r="C379" s="14" t="s">
        <v>368</v>
      </c>
      <c r="D379" s="63"/>
      <c r="E379" s="29">
        <f>SUM(E380)</f>
        <v>2000</v>
      </c>
    </row>
    <row r="380" spans="1:5">
      <c r="A380" s="44" t="s">
        <v>369</v>
      </c>
      <c r="B380" s="10" t="s">
        <v>350</v>
      </c>
      <c r="C380" s="14" t="s">
        <v>368</v>
      </c>
      <c r="D380" s="63">
        <v>300</v>
      </c>
      <c r="E380" s="29">
        <v>2000</v>
      </c>
    </row>
    <row r="381" spans="1:5">
      <c r="A381" s="46" t="s">
        <v>370</v>
      </c>
      <c r="B381" s="7" t="s">
        <v>371</v>
      </c>
      <c r="C381" s="19"/>
      <c r="D381" s="20"/>
      <c r="E381" s="33">
        <f>+E385+E389+E396+E392+E394</f>
        <v>114578.3</v>
      </c>
    </row>
    <row r="382" spans="1:5">
      <c r="A382" s="39" t="s">
        <v>16</v>
      </c>
      <c r="B382" s="10" t="s">
        <v>371</v>
      </c>
      <c r="C382" s="11" t="s">
        <v>17</v>
      </c>
      <c r="D382" s="20"/>
      <c r="E382" s="29">
        <f>E383</f>
        <v>18450</v>
      </c>
    </row>
    <row r="383" spans="1:5">
      <c r="A383" s="41" t="s">
        <v>34</v>
      </c>
      <c r="B383" s="10" t="s">
        <v>371</v>
      </c>
      <c r="C383" s="11" t="s">
        <v>35</v>
      </c>
      <c r="D383" s="16"/>
      <c r="E383" s="29">
        <f>SUM(E384)</f>
        <v>18450</v>
      </c>
    </row>
    <row r="384" spans="1:5" ht="135">
      <c r="A384" s="39" t="s">
        <v>372</v>
      </c>
      <c r="B384" s="10" t="s">
        <v>371</v>
      </c>
      <c r="C384" s="11" t="s">
        <v>373</v>
      </c>
      <c r="D384" s="16"/>
      <c r="E384" s="29">
        <f>SUM(E385)</f>
        <v>18450</v>
      </c>
    </row>
    <row r="385" spans="1:5" ht="30">
      <c r="A385" s="44" t="s">
        <v>126</v>
      </c>
      <c r="B385" s="10" t="s">
        <v>371</v>
      </c>
      <c r="C385" s="11" t="s">
        <v>373</v>
      </c>
      <c r="D385" s="16" t="s">
        <v>374</v>
      </c>
      <c r="E385" s="29">
        <v>18450</v>
      </c>
    </row>
    <row r="386" spans="1:5" ht="30">
      <c r="A386" s="39" t="s">
        <v>277</v>
      </c>
      <c r="B386" s="10" t="s">
        <v>371</v>
      </c>
      <c r="C386" s="11" t="s">
        <v>298</v>
      </c>
      <c r="D386" s="10"/>
      <c r="E386" s="24">
        <f>SUM(E387+E390)</f>
        <v>96128.3</v>
      </c>
    </row>
    <row r="387" spans="1:5" ht="30">
      <c r="A387" s="40" t="s">
        <v>279</v>
      </c>
      <c r="B387" s="10" t="s">
        <v>371</v>
      </c>
      <c r="C387" s="11" t="s">
        <v>313</v>
      </c>
      <c r="D387" s="10"/>
      <c r="E387" s="24">
        <f>SUM(E388)</f>
        <v>52496.7</v>
      </c>
    </row>
    <row r="388" spans="1:5" ht="105">
      <c r="A388" s="41" t="s">
        <v>375</v>
      </c>
      <c r="B388" s="10" t="s">
        <v>371</v>
      </c>
      <c r="C388" s="11" t="s">
        <v>376</v>
      </c>
      <c r="D388" s="12"/>
      <c r="E388" s="24">
        <v>52496.7</v>
      </c>
    </row>
    <row r="389" spans="1:5" ht="30">
      <c r="A389" s="39" t="s">
        <v>77</v>
      </c>
      <c r="B389" s="10" t="s">
        <v>371</v>
      </c>
      <c r="C389" s="11" t="s">
        <v>376</v>
      </c>
      <c r="D389" s="12">
        <v>600</v>
      </c>
      <c r="E389" s="24">
        <v>52496.7</v>
      </c>
    </row>
    <row r="390" spans="1:5">
      <c r="A390" s="40" t="s">
        <v>299</v>
      </c>
      <c r="B390" s="10" t="s">
        <v>371</v>
      </c>
      <c r="C390" s="11" t="s">
        <v>300</v>
      </c>
      <c r="D390" s="10"/>
      <c r="E390" s="24">
        <f>SUM(E393+E395+E391)</f>
        <v>43631.600000000006</v>
      </c>
    </row>
    <row r="391" spans="1:5" ht="75">
      <c r="A391" s="55" t="s">
        <v>415</v>
      </c>
      <c r="B391" s="10" t="s">
        <v>371</v>
      </c>
      <c r="C391" s="11" t="s">
        <v>380</v>
      </c>
      <c r="D391" s="12"/>
      <c r="E391" s="24">
        <v>4088.5</v>
      </c>
    </row>
    <row r="392" spans="1:5">
      <c r="A392" s="39" t="s">
        <v>61</v>
      </c>
      <c r="B392" s="10" t="s">
        <v>371</v>
      </c>
      <c r="C392" s="11" t="s">
        <v>380</v>
      </c>
      <c r="D392" s="12">
        <v>300</v>
      </c>
      <c r="E392" s="24">
        <v>4088.5</v>
      </c>
    </row>
    <row r="393" spans="1:5" ht="105">
      <c r="A393" s="55" t="s">
        <v>414</v>
      </c>
      <c r="B393" s="10" t="s">
        <v>371</v>
      </c>
      <c r="C393" s="11" t="s">
        <v>377</v>
      </c>
      <c r="D393" s="12"/>
      <c r="E393" s="24">
        <v>1006.3</v>
      </c>
    </row>
    <row r="394" spans="1:5">
      <c r="A394" s="39" t="s">
        <v>61</v>
      </c>
      <c r="B394" s="10" t="s">
        <v>371</v>
      </c>
      <c r="C394" s="11" t="s">
        <v>377</v>
      </c>
      <c r="D394" s="12">
        <v>300</v>
      </c>
      <c r="E394" s="24">
        <v>1006.3</v>
      </c>
    </row>
    <row r="395" spans="1:5" ht="105">
      <c r="A395" s="55" t="s">
        <v>378</v>
      </c>
      <c r="B395" s="10" t="s">
        <v>371</v>
      </c>
      <c r="C395" s="11" t="s">
        <v>379</v>
      </c>
      <c r="D395" s="12"/>
      <c r="E395" s="24">
        <v>38536.800000000003</v>
      </c>
    </row>
    <row r="396" spans="1:5">
      <c r="A396" s="39" t="s">
        <v>61</v>
      </c>
      <c r="B396" s="10" t="s">
        <v>371</v>
      </c>
      <c r="C396" s="11" t="s">
        <v>379</v>
      </c>
      <c r="D396" s="12">
        <v>300</v>
      </c>
      <c r="E396" s="24">
        <v>38536.800000000003</v>
      </c>
    </row>
    <row r="397" spans="1:5">
      <c r="A397" s="38" t="s">
        <v>381</v>
      </c>
      <c r="B397" s="7" t="s">
        <v>382</v>
      </c>
      <c r="C397" s="8"/>
      <c r="D397" s="9"/>
      <c r="E397" s="32">
        <f>E398+E402</f>
        <v>29696.7</v>
      </c>
    </row>
    <row r="398" spans="1:5">
      <c r="A398" s="38" t="s">
        <v>383</v>
      </c>
      <c r="B398" s="7" t="s">
        <v>384</v>
      </c>
      <c r="C398" s="8"/>
      <c r="D398" s="9"/>
      <c r="E398" s="32">
        <f>E399</f>
        <v>22094</v>
      </c>
    </row>
    <row r="399" spans="1:5" ht="30">
      <c r="A399" s="39" t="s">
        <v>385</v>
      </c>
      <c r="B399" s="10" t="s">
        <v>384</v>
      </c>
      <c r="C399" s="11" t="s">
        <v>386</v>
      </c>
      <c r="D399" s="12"/>
      <c r="E399" s="24">
        <f>E400</f>
        <v>22094</v>
      </c>
    </row>
    <row r="400" spans="1:5" ht="30">
      <c r="A400" s="40" t="s">
        <v>52</v>
      </c>
      <c r="B400" s="10" t="s">
        <v>384</v>
      </c>
      <c r="C400" s="11" t="s">
        <v>387</v>
      </c>
      <c r="D400" s="12"/>
      <c r="E400" s="24">
        <v>22094</v>
      </c>
    </row>
    <row r="401" spans="1:5" ht="30">
      <c r="A401" s="39" t="s">
        <v>77</v>
      </c>
      <c r="B401" s="10" t="s">
        <v>384</v>
      </c>
      <c r="C401" s="11" t="s">
        <v>387</v>
      </c>
      <c r="D401" s="12">
        <v>600</v>
      </c>
      <c r="E401" s="24">
        <v>22094</v>
      </c>
    </row>
    <row r="402" spans="1:5">
      <c r="A402" s="38" t="s">
        <v>388</v>
      </c>
      <c r="B402" s="7" t="s">
        <v>389</v>
      </c>
      <c r="C402" s="8"/>
      <c r="D402" s="9"/>
      <c r="E402" s="32">
        <f>E403</f>
        <v>7602.7</v>
      </c>
    </row>
    <row r="403" spans="1:5" ht="30">
      <c r="A403" s="39" t="s">
        <v>385</v>
      </c>
      <c r="B403" s="10" t="s">
        <v>389</v>
      </c>
      <c r="C403" s="11" t="s">
        <v>386</v>
      </c>
      <c r="D403" s="12"/>
      <c r="E403" s="24">
        <f>SUM(E404+E406+E408+E410)</f>
        <v>7602.7</v>
      </c>
    </row>
    <row r="404" spans="1:5" ht="30">
      <c r="A404" s="39" t="s">
        <v>390</v>
      </c>
      <c r="B404" s="10" t="s">
        <v>389</v>
      </c>
      <c r="C404" s="11" t="s">
        <v>391</v>
      </c>
      <c r="D404" s="12"/>
      <c r="E404" s="24">
        <v>492</v>
      </c>
    </row>
    <row r="405" spans="1:5" ht="30">
      <c r="A405" s="39" t="s">
        <v>26</v>
      </c>
      <c r="B405" s="10" t="s">
        <v>389</v>
      </c>
      <c r="C405" s="11" t="s">
        <v>391</v>
      </c>
      <c r="D405" s="12">
        <v>200</v>
      </c>
      <c r="E405" s="24">
        <v>492</v>
      </c>
    </row>
    <row r="406" spans="1:5" ht="30">
      <c r="A406" s="39" t="s">
        <v>392</v>
      </c>
      <c r="B406" s="10" t="s">
        <v>389</v>
      </c>
      <c r="C406" s="11" t="s">
        <v>393</v>
      </c>
      <c r="D406" s="12"/>
      <c r="E406" s="24">
        <v>3282.7</v>
      </c>
    </row>
    <row r="407" spans="1:5" ht="30">
      <c r="A407" s="39" t="s">
        <v>26</v>
      </c>
      <c r="B407" s="10" t="s">
        <v>389</v>
      </c>
      <c r="C407" s="11" t="s">
        <v>393</v>
      </c>
      <c r="D407" s="12">
        <v>200</v>
      </c>
      <c r="E407" s="24">
        <v>3282.7</v>
      </c>
    </row>
    <row r="408" spans="1:5" ht="30">
      <c r="A408" s="39" t="s">
        <v>394</v>
      </c>
      <c r="B408" s="10" t="s">
        <v>389</v>
      </c>
      <c r="C408" s="11" t="s">
        <v>395</v>
      </c>
      <c r="D408" s="12"/>
      <c r="E408" s="24">
        <v>3470</v>
      </c>
    </row>
    <row r="409" spans="1:5" ht="30">
      <c r="A409" s="39" t="s">
        <v>26</v>
      </c>
      <c r="B409" s="10" t="s">
        <v>389</v>
      </c>
      <c r="C409" s="11" t="s">
        <v>395</v>
      </c>
      <c r="D409" s="12">
        <v>200</v>
      </c>
      <c r="E409" s="24">
        <v>3470</v>
      </c>
    </row>
    <row r="410" spans="1:5" ht="30">
      <c r="A410" s="39" t="s">
        <v>396</v>
      </c>
      <c r="B410" s="10" t="s">
        <v>389</v>
      </c>
      <c r="C410" s="11" t="s">
        <v>397</v>
      </c>
      <c r="D410" s="12"/>
      <c r="E410" s="24">
        <v>358</v>
      </c>
    </row>
    <row r="411" spans="1:5" ht="30">
      <c r="A411" s="39" t="s">
        <v>26</v>
      </c>
      <c r="B411" s="10" t="s">
        <v>389</v>
      </c>
      <c r="C411" s="11" t="s">
        <v>397</v>
      </c>
      <c r="D411" s="12">
        <v>200</v>
      </c>
      <c r="E411" s="24">
        <v>358</v>
      </c>
    </row>
    <row r="412" spans="1:5">
      <c r="A412" s="56" t="s">
        <v>398</v>
      </c>
      <c r="B412" s="20" t="s">
        <v>399</v>
      </c>
      <c r="C412" s="19"/>
      <c r="D412" s="64"/>
      <c r="E412" s="33">
        <f>SUM(E413+E417)</f>
        <v>24202.5</v>
      </c>
    </row>
    <row r="413" spans="1:5">
      <c r="A413" s="46" t="s">
        <v>400</v>
      </c>
      <c r="B413" s="20" t="s">
        <v>401</v>
      </c>
      <c r="C413" s="19"/>
      <c r="D413" s="64"/>
      <c r="E413" s="33">
        <f>SUM(E414)</f>
        <v>14101.2</v>
      </c>
    </row>
    <row r="414" spans="1:5" ht="30">
      <c r="A414" s="49" t="s">
        <v>73</v>
      </c>
      <c r="B414" s="16" t="s">
        <v>401</v>
      </c>
      <c r="C414" s="14" t="s">
        <v>74</v>
      </c>
      <c r="D414" s="63"/>
      <c r="E414" s="29">
        <f>SUM(E415)</f>
        <v>14101.2</v>
      </c>
    </row>
    <row r="415" spans="1:5" ht="30">
      <c r="A415" s="44" t="s">
        <v>66</v>
      </c>
      <c r="B415" s="16" t="s">
        <v>401</v>
      </c>
      <c r="C415" s="14" t="s">
        <v>76</v>
      </c>
      <c r="D415" s="63"/>
      <c r="E415" s="29">
        <f>SUM(E416)</f>
        <v>14101.2</v>
      </c>
    </row>
    <row r="416" spans="1:5" ht="30">
      <c r="A416" s="44" t="s">
        <v>77</v>
      </c>
      <c r="B416" s="16" t="s">
        <v>401</v>
      </c>
      <c r="C416" s="14" t="s">
        <v>76</v>
      </c>
      <c r="D416" s="63">
        <v>600</v>
      </c>
      <c r="E416" s="29">
        <v>14101.2</v>
      </c>
    </row>
    <row r="417" spans="1:7">
      <c r="A417" s="46" t="s">
        <v>403</v>
      </c>
      <c r="B417" s="20" t="s">
        <v>404</v>
      </c>
      <c r="C417" s="19"/>
      <c r="D417" s="64"/>
      <c r="E417" s="33">
        <f>SUM(E418)</f>
        <v>10101.299999999999</v>
      </c>
    </row>
    <row r="418" spans="1:7" ht="30">
      <c r="A418" s="49" t="s">
        <v>402</v>
      </c>
      <c r="B418" s="16" t="s">
        <v>404</v>
      </c>
      <c r="C418" s="14" t="s">
        <v>74</v>
      </c>
      <c r="D418" s="63"/>
      <c r="E418" s="29">
        <f>SUM(E419)</f>
        <v>10101.299999999999</v>
      </c>
    </row>
    <row r="419" spans="1:7" ht="60">
      <c r="A419" s="43" t="s">
        <v>405</v>
      </c>
      <c r="B419" s="16" t="s">
        <v>404</v>
      </c>
      <c r="C419" s="14" t="s">
        <v>406</v>
      </c>
      <c r="D419" s="63"/>
      <c r="E419" s="29">
        <f>SUM(E420)</f>
        <v>10101.299999999999</v>
      </c>
    </row>
    <row r="420" spans="1:7">
      <c r="A420" s="44" t="s">
        <v>27</v>
      </c>
      <c r="B420" s="16" t="s">
        <v>404</v>
      </c>
      <c r="C420" s="14" t="s">
        <v>406</v>
      </c>
      <c r="D420" s="63">
        <v>800</v>
      </c>
      <c r="E420" s="29">
        <f>9141+960.3</f>
        <v>10101.299999999999</v>
      </c>
    </row>
    <row r="421" spans="1:7">
      <c r="A421" s="38" t="s">
        <v>407</v>
      </c>
      <c r="B421" s="7" t="s">
        <v>408</v>
      </c>
      <c r="C421" s="8"/>
      <c r="D421" s="9"/>
      <c r="E421" s="32">
        <v>184096</v>
      </c>
    </row>
    <row r="422" spans="1:7" ht="30">
      <c r="A422" s="39" t="s">
        <v>409</v>
      </c>
      <c r="B422" s="10" t="s">
        <v>410</v>
      </c>
      <c r="C422" s="11"/>
      <c r="D422" s="12"/>
      <c r="E422" s="24">
        <v>184096</v>
      </c>
    </row>
    <row r="423" spans="1:7">
      <c r="A423" s="39" t="s">
        <v>16</v>
      </c>
      <c r="B423" s="10" t="s">
        <v>410</v>
      </c>
      <c r="C423" s="11" t="s">
        <v>17</v>
      </c>
      <c r="D423" s="12"/>
      <c r="E423" s="24">
        <v>184096</v>
      </c>
    </row>
    <row r="424" spans="1:7">
      <c r="A424" s="39" t="s">
        <v>411</v>
      </c>
      <c r="B424" s="10" t="s">
        <v>410</v>
      </c>
      <c r="C424" s="11" t="s">
        <v>412</v>
      </c>
      <c r="D424" s="12"/>
      <c r="E424" s="24">
        <v>184096</v>
      </c>
      <c r="G424" s="66"/>
    </row>
    <row r="425" spans="1:7">
      <c r="A425" s="39" t="s">
        <v>413</v>
      </c>
      <c r="B425" s="10" t="s">
        <v>410</v>
      </c>
      <c r="C425" s="11" t="s">
        <v>58</v>
      </c>
      <c r="D425" s="12">
        <v>700</v>
      </c>
      <c r="E425" s="24">
        <v>184096</v>
      </c>
    </row>
    <row r="426" spans="1:7" ht="28.5" customHeight="1">
      <c r="A426" s="6" t="s">
        <v>416</v>
      </c>
      <c r="B426" s="62"/>
      <c r="C426" s="6"/>
      <c r="D426" s="62"/>
      <c r="E426" s="32">
        <f>+E9+E87+E94+E116+E205+E278+E333+E357+E397+E412+E421</f>
        <v>3808602.7000000007</v>
      </c>
    </row>
  </sheetData>
  <mergeCells count="6">
    <mergeCell ref="A6:E6"/>
    <mergeCell ref="D1:E1"/>
    <mergeCell ref="D2:E2"/>
    <mergeCell ref="D3:E3"/>
    <mergeCell ref="D4:E4"/>
    <mergeCell ref="D5:E5"/>
  </mergeCells>
  <pageMargins left="0.9055118110236221" right="0.19685039370078741" top="0.47244094488188981" bottom="0.55118110236220474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Лист3</vt:lpstr>
      <vt:lpstr>Лист2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2014-11-05T00:27:54Z</cp:lastPrinted>
  <dcterms:created xsi:type="dcterms:W3CDTF">2014-10-31T04:25:48Z</dcterms:created>
  <dcterms:modified xsi:type="dcterms:W3CDTF">2014-11-05T06:02:17Z</dcterms:modified>
</cp:coreProperties>
</file>